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3740" windowHeight="8385" tabRatio="1000" firstSheet="24" activeTab="28"/>
  </bookViews>
  <sheets>
    <sheet name="Plan1" sheetId="1" r:id="rId1"/>
    <sheet name="RIO IGUATEMI_AMAMBAI" sheetId="2" r:id="rId2"/>
    <sheet name="RIO AMAMBAI_AMAMBAI" sheetId="3" r:id="rId3"/>
    <sheet name="RIO APA_BELA VISTA" sheetId="4" r:id="rId4"/>
    <sheet name="SUB-BAC RIO IVINHEMA_ANGÉLICA" sheetId="5" r:id="rId5"/>
    <sheet name="SUB-BAC RIO PARDO_ BATAGUASSU" sheetId="6" r:id="rId6"/>
    <sheet name="CEROULA_CAMPO GRANDE" sheetId="7" r:id="rId7"/>
    <sheet name="LAJEADO_CAMPO GRANDE" sheetId="8" r:id="rId8"/>
    <sheet name="GUARIROBA_CAMPO GRANDE" sheetId="9" r:id="rId9"/>
    <sheet name="SUB-BAC RIO APA_CARACOL" sheetId="10" r:id="rId10"/>
    <sheet name="SUB-BAC RIO APORÉ_CASSILANDIA" sheetId="11" r:id="rId11"/>
    <sheet name="BAC. RI SUCURIU_CHAPADÃO DO SUL" sheetId="12" r:id="rId12"/>
    <sheet name="RIO AQUIDAUANA_CORGUINHO" sheetId="13" r:id="rId13"/>
    <sheet name="RIO IGUATEI_CEL SAPUCAIA" sheetId="14" r:id="rId14"/>
    <sheet name="BAC RIO AMAMBAI_CEL SAPUCAIA" sheetId="15" r:id="rId15"/>
    <sheet name="NASC RIO SUCURIU_COSTA RICA" sheetId="16" r:id="rId16"/>
    <sheet name="CÓRREGO DO SÍTIO_COXIM" sheetId="17" r:id="rId17"/>
    <sheet name="MICR RIOS DOUR E BRILH_DEODÁPOL" sheetId="18" r:id="rId18"/>
    <sheet name="MICROB RIO DOURADOS_FATIMA DO S" sheetId="19" r:id="rId19"/>
    <sheet name="RIO IGUATEMI_IGUATEMI" sheetId="20" r:id="rId20"/>
    <sheet name="SUB BACIA RIO SUCURIU_INOCÊNCIA" sheetId="21" r:id="rId21"/>
    <sheet name="RIO IGUATEMI_JAPORÃ" sheetId="22" r:id="rId22"/>
    <sheet name="SALTO PIRAPÓ_JUTI" sheetId="23" r:id="rId23"/>
    <sheet name="BAÍA NEGRA_LADÁRIO" sheetId="24" r:id="rId24"/>
    <sheet name="RIO IGUATEMI_MDO NOVO" sheetId="25" r:id="rId25"/>
    <sheet name="RIO ANHANDUÍ_NOVA ALVORADA" sheetId="26" r:id="rId26"/>
    <sheet name="RIO VACARIA_NOVA ALVORADA" sheetId="27" r:id="rId27"/>
    <sheet name="BAC RIO PARANAÍBA_PARANAÍBA" sheetId="28" r:id="rId28"/>
    <sheet name="IGUATEMI_PARANHOS" sheetId="29" r:id="rId29"/>
    <sheet name="NASC RIO APA_P. PORÃ" sheetId="30" r:id="rId30"/>
    <sheet name="RIO PERDIDO_PTO MURTINHO" sheetId="31" r:id="rId31"/>
    <sheet name="MICROB ANHAND PARDO_RIBAS RIO P" sheetId="32" r:id="rId32"/>
    <sheet name="SETE QUEDAS DE RIO VERDE_RIO VE" sheetId="33" r:id="rId33"/>
    <sheet name="RIO IGUATEMI_SETE QUEDAS" sheetId="34" r:id="rId34"/>
    <sheet name="CÓRREGO CEROULA_TERENOS" sheetId="35" r:id="rId35"/>
    <sheet name="SUB BAC RIO CACHOEIRAO_TERENOS" sheetId="36" r:id="rId36"/>
    <sheet name="RIO IGUATEMI_TACURU" sheetId="37" r:id="rId37"/>
    <sheet name="MICROB RIO DOURADOS_VICENTINA" sheetId="38" r:id="rId38"/>
    <sheet name="Rio Verde_Paraiso Aguas" sheetId="39" r:id="rId39"/>
    <sheet name="Sucuriu-Paraiso_PARAISOáGUAS" sheetId="40" r:id="rId40"/>
  </sheets>
  <definedNames/>
  <calcPr fullCalcOnLoad="1"/>
</workbook>
</file>

<file path=xl/comments1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0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1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2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3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4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5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6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7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8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19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0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1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2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3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4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5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6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7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8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29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0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1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2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3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4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5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6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7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8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39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4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40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5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6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7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8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comments9.xml><?xml version="1.0" encoding="utf-8"?>
<comments xmlns="http://schemas.openxmlformats.org/spreadsheetml/2006/main">
  <authors>
    <author>J Carlos</author>
    <author>Jos? Carlos</author>
  </authors>
  <commentList>
    <comment ref="D7" authorId="0">
      <text>
        <r>
          <rPr>
            <b/>
            <sz val="8"/>
            <color indexed="10"/>
            <rFont val="Tahoma"/>
            <family val="2"/>
          </rPr>
          <t>J Carlos:
sn -&gt; para sim ou não.
3a -&gt; para alternativas a, b ,c. 
4a -&gt; para alternativas a, b, c, d. 
5a -&gt; para alternativas a, b, c, d, e. 
Voce tem liberdade de alterar o número de alternativas do questionário, mas tem que alterar a coluna "Tipo de Alternativa".</t>
        </r>
      </text>
    </comment>
    <comment ref="G7" authorId="0">
      <text>
        <r>
          <rPr>
            <b/>
            <sz val="8"/>
            <rFont val="Tahoma"/>
            <family val="2"/>
          </rPr>
          <t>Anna
Peso para ponderação</t>
        </r>
      </text>
    </comment>
    <comment ref="I7" authorId="1">
      <text>
        <r>
          <rPr>
            <sz val="9"/>
            <rFont val="Tahoma"/>
            <family val="2"/>
          </rPr>
          <t>Peso corrigido pela proporçao acina</t>
        </r>
      </text>
    </comment>
  </commentList>
</comments>
</file>

<file path=xl/sharedStrings.xml><?xml version="1.0" encoding="utf-8"?>
<sst xmlns="http://schemas.openxmlformats.org/spreadsheetml/2006/main" count="3843" uniqueCount="121">
  <si>
    <t>Soma Total das Notas</t>
  </si>
  <si>
    <t>Específica</t>
  </si>
  <si>
    <t>Município</t>
  </si>
  <si>
    <t>Cálculo do índice Qualitativo da UC</t>
  </si>
  <si>
    <t>Índice Obtido</t>
  </si>
  <si>
    <t>N*P</t>
  </si>
  <si>
    <t>N máx*P</t>
  </si>
  <si>
    <t>Quesito</t>
  </si>
  <si>
    <t>Tipo Alternativa</t>
  </si>
  <si>
    <t>Avaliação</t>
  </si>
  <si>
    <t>Nota</t>
  </si>
  <si>
    <t>Peso</t>
  </si>
  <si>
    <t>Proporção</t>
  </si>
  <si>
    <t>Peso corrigido</t>
  </si>
  <si>
    <t>1.1</t>
  </si>
  <si>
    <t>3a</t>
  </si>
  <si>
    <t>1.2</t>
  </si>
  <si>
    <t>5a</t>
  </si>
  <si>
    <t>1.3</t>
  </si>
  <si>
    <t>sn</t>
  </si>
  <si>
    <t>1.4</t>
  </si>
  <si>
    <t>1.5</t>
  </si>
  <si>
    <t>2.1</t>
  </si>
  <si>
    <t>4a</t>
  </si>
  <si>
    <t>3.3</t>
  </si>
  <si>
    <t>3.6</t>
  </si>
  <si>
    <t>3.8</t>
  </si>
  <si>
    <t>3.9</t>
  </si>
  <si>
    <t>3.10</t>
  </si>
  <si>
    <t>1.6</t>
  </si>
  <si>
    <t>3.1</t>
  </si>
  <si>
    <t>3.7</t>
  </si>
  <si>
    <t>3.11</t>
  </si>
  <si>
    <t>4.1</t>
  </si>
  <si>
    <t>4.2</t>
  </si>
  <si>
    <t>Específico</t>
  </si>
  <si>
    <t>2.2</t>
  </si>
  <si>
    <t>a</t>
  </si>
  <si>
    <t>s</t>
  </si>
  <si>
    <t xml:space="preserve">UC: APA </t>
  </si>
  <si>
    <t>Modelo</t>
  </si>
  <si>
    <t>Município: Modelo</t>
  </si>
  <si>
    <t>1.9</t>
  </si>
  <si>
    <t>3.5</t>
  </si>
  <si>
    <t>Município: Amambai</t>
  </si>
  <si>
    <t>UC: APA do Rio Iguatemi</t>
  </si>
  <si>
    <t>UC: APA do Rio Amambai</t>
  </si>
  <si>
    <t>UC: APA dos Mananciais...</t>
  </si>
  <si>
    <t>Município: Bela Vista</t>
  </si>
  <si>
    <t>UC: APA da SB rio Ivinhema</t>
  </si>
  <si>
    <t>Município: Angélica</t>
  </si>
  <si>
    <t xml:space="preserve">UC: APA da SB do rio Pardo </t>
  </si>
  <si>
    <t>Município: Bataguassu</t>
  </si>
  <si>
    <t>UC: APA do Ceroula</t>
  </si>
  <si>
    <t>Município: Campo Grande</t>
  </si>
  <si>
    <t>UC: APA do Lajeado</t>
  </si>
  <si>
    <t>UC: APA do Guariroba</t>
  </si>
  <si>
    <t>UC: APA da SB do Rio Apa</t>
  </si>
  <si>
    <t>Município: Caracol</t>
  </si>
  <si>
    <t>UC: APA da SB rio Aporé</t>
  </si>
  <si>
    <t>Município: Cassilândia</t>
  </si>
  <si>
    <t>UC: APA da B. do rio Sucuriu</t>
  </si>
  <si>
    <t>Município: Chapadão do Sul</t>
  </si>
  <si>
    <t>UC: APA do rio Aquidauana</t>
  </si>
  <si>
    <t>Município: Corguinho</t>
  </si>
  <si>
    <t>UC: APA do Iguatemi</t>
  </si>
  <si>
    <t>Município: Cel Sapucaia</t>
  </si>
  <si>
    <t>UC: APA Rio Amambai</t>
  </si>
  <si>
    <t xml:space="preserve">UC: APA do rio Sucuriu </t>
  </si>
  <si>
    <t>Município: Costa Rica</t>
  </si>
  <si>
    <t xml:space="preserve">UC: APA Córrego do Sítio </t>
  </si>
  <si>
    <t>Município: Coxim</t>
  </si>
  <si>
    <t>UC: APA MB rio Dour e Brilh</t>
  </si>
  <si>
    <t>Município: Deodápolis</t>
  </si>
  <si>
    <t>UC: APA MB do rio Dourados</t>
  </si>
  <si>
    <t>Município: Fátima do Sul</t>
  </si>
  <si>
    <t>UC: APA do rio Iguatemi</t>
  </si>
  <si>
    <t>Município: Iguatemi</t>
  </si>
  <si>
    <t xml:space="preserve">UC: APA da SB do rio Sucuriu </t>
  </si>
  <si>
    <t>Município: Inocência</t>
  </si>
  <si>
    <t>Município: Japorã</t>
  </si>
  <si>
    <t>UC: APA Salto Pirapó</t>
  </si>
  <si>
    <t>Município: Juti</t>
  </si>
  <si>
    <t>UC: APA Baía Negra</t>
  </si>
  <si>
    <t>Município: Ladário</t>
  </si>
  <si>
    <t>Município: Mundo Novo</t>
  </si>
  <si>
    <t>UC: APA do rio Anhanduí</t>
  </si>
  <si>
    <t>Município: Nova Alvorada</t>
  </si>
  <si>
    <t>UC: APA rio Vacaria</t>
  </si>
  <si>
    <t xml:space="preserve">UC: APA da SB rio Paranaíba </t>
  </si>
  <si>
    <t>Município: Paranaíba</t>
  </si>
  <si>
    <t xml:space="preserve">UC: APA do Iguatemi </t>
  </si>
  <si>
    <t>Município: Paranhos</t>
  </si>
  <si>
    <t>UC: APA Nasc rio Apa</t>
  </si>
  <si>
    <t>Município: Ponta Porã</t>
  </si>
  <si>
    <t>UC: APA Rio Perdido</t>
  </si>
  <si>
    <t>Município: Pto Murtinho</t>
  </si>
  <si>
    <t>UC: APA da MB do Anhanduí-Pardo</t>
  </si>
  <si>
    <t>Município: Ribas do Rio Pardo</t>
  </si>
  <si>
    <t>UC: APA Sete Quedas do Rio  Verde</t>
  </si>
  <si>
    <t xml:space="preserve">Município: Rio Verde de MT </t>
  </si>
  <si>
    <t xml:space="preserve">UC: APA Rio Iguatemi </t>
  </si>
  <si>
    <t>Município: Sete Quedas</t>
  </si>
  <si>
    <t xml:space="preserve">UC: APA Córrego ceroula </t>
  </si>
  <si>
    <t>Município: Terenos</t>
  </si>
  <si>
    <t>UC: SB do Rio Cachoeirão</t>
  </si>
  <si>
    <t>UC: APA rio Iguatemi</t>
  </si>
  <si>
    <t>Município: Tacuru</t>
  </si>
  <si>
    <t>UC: APA da MB do rio Dourados</t>
  </si>
  <si>
    <t>Município: Vicentina</t>
  </si>
  <si>
    <t>b</t>
  </si>
  <si>
    <t>n</t>
  </si>
  <si>
    <t>c</t>
  </si>
  <si>
    <t>d</t>
  </si>
  <si>
    <t>e</t>
  </si>
  <si>
    <t>Ano: 2015</t>
  </si>
  <si>
    <t>SUSPENDER (EXTINTO)</t>
  </si>
  <si>
    <t>SUSPENDER (extinto)</t>
  </si>
  <si>
    <t>Rio Verde</t>
  </si>
  <si>
    <t>Município: Paraíso das Águas</t>
  </si>
  <si>
    <t>Sucuriu-Paraiso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</si>
</sst>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184" fontId="3" fillId="33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185" fontId="0" fillId="0" borderId="17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185" fontId="0" fillId="0" borderId="2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 horizontal="center"/>
      <protection/>
    </xf>
    <xf numFmtId="185" fontId="1" fillId="0" borderId="20" xfId="0" applyNumberFormat="1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185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 locked="0"/>
    </xf>
    <xf numFmtId="185" fontId="0" fillId="0" borderId="27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right"/>
    </xf>
    <xf numFmtId="2" fontId="0" fillId="0" borderId="30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31" xfId="0" applyFill="1" applyBorder="1" applyAlignment="1">
      <alignment/>
    </xf>
    <xf numFmtId="9" fontId="0" fillId="0" borderId="0" xfId="0" applyNumberFormat="1" applyFill="1" applyBorder="1" applyAlignment="1">
      <alignment/>
    </xf>
    <xf numFmtId="2" fontId="0" fillId="0" borderId="32" xfId="0" applyNumberFormat="1" applyFill="1" applyBorder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33" xfId="0" applyFill="1" applyBorder="1" applyAlignment="1">
      <alignment/>
    </xf>
    <xf numFmtId="9" fontId="0" fillId="0" borderId="34" xfId="0" applyNumberFormat="1" applyFill="1" applyBorder="1" applyAlignment="1">
      <alignment/>
    </xf>
    <xf numFmtId="2" fontId="0" fillId="0" borderId="35" xfId="0" applyNumberFormat="1" applyFill="1" applyBorder="1" applyAlignment="1">
      <alignment horizontal="right"/>
    </xf>
    <xf numFmtId="2" fontId="0" fillId="0" borderId="22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38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6" fillId="36" borderId="20" xfId="0" applyFont="1" applyFill="1" applyBorder="1" applyAlignment="1" applyProtection="1">
      <alignment horizontal="center"/>
      <protection/>
    </xf>
    <xf numFmtId="0" fontId="7" fillId="36" borderId="21" xfId="0" applyFont="1" applyFill="1" applyBorder="1" applyAlignment="1" applyProtection="1">
      <alignment horizontal="center"/>
      <protection locked="0"/>
    </xf>
    <xf numFmtId="0" fontId="6" fillId="36" borderId="21" xfId="0" applyFont="1" applyFill="1" applyBorder="1" applyAlignment="1" applyProtection="1">
      <alignment horizontal="center"/>
      <protection locked="0"/>
    </xf>
    <xf numFmtId="185" fontId="7" fillId="36" borderId="21" xfId="0" applyNumberFormat="1" applyFont="1" applyFill="1" applyBorder="1" applyAlignment="1" applyProtection="1">
      <alignment horizontal="center"/>
      <protection/>
    </xf>
    <xf numFmtId="0" fontId="7" fillId="36" borderId="21" xfId="0" applyFont="1" applyFill="1" applyBorder="1" applyAlignment="1" applyProtection="1">
      <alignment horizontal="center"/>
      <protection/>
    </xf>
    <xf numFmtId="2" fontId="7" fillId="36" borderId="18" xfId="0" applyNumberFormat="1" applyFont="1" applyFill="1" applyBorder="1" applyAlignment="1" applyProtection="1">
      <alignment horizontal="center"/>
      <protection/>
    </xf>
    <xf numFmtId="2" fontId="7" fillId="36" borderId="0" xfId="0" applyNumberFormat="1" applyFont="1" applyFill="1" applyBorder="1" applyAlignment="1" applyProtection="1">
      <alignment horizontal="center"/>
      <protection/>
    </xf>
    <xf numFmtId="2" fontId="7" fillId="36" borderId="22" xfId="0" applyNumberFormat="1" applyFont="1" applyFill="1" applyBorder="1" applyAlignment="1" applyProtection="1">
      <alignment horizontal="center"/>
      <protection/>
    </xf>
    <xf numFmtId="2" fontId="0" fillId="36" borderId="40" xfId="0" applyNumberFormat="1" applyFont="1" applyFill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185" fontId="49" fillId="0" borderId="17" xfId="0" applyNumberFormat="1" applyFont="1" applyFill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center"/>
      <protection/>
    </xf>
    <xf numFmtId="2" fontId="49" fillId="0" borderId="18" xfId="0" applyNumberFormat="1" applyFont="1" applyBorder="1" applyAlignment="1" applyProtection="1">
      <alignment horizontal="center"/>
      <protection/>
    </xf>
    <xf numFmtId="2" fontId="49" fillId="0" borderId="19" xfId="0" applyNumberFormat="1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 locked="0"/>
    </xf>
    <xf numFmtId="0" fontId="48" fillId="35" borderId="21" xfId="0" applyFont="1" applyFill="1" applyBorder="1" applyAlignment="1" applyProtection="1">
      <alignment horizontal="center"/>
      <protection locked="0"/>
    </xf>
    <xf numFmtId="185" fontId="49" fillId="0" borderId="21" xfId="0" applyNumberFormat="1" applyFont="1" applyFill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  <xf numFmtId="2" fontId="49" fillId="0" borderId="0" xfId="0" applyNumberFormat="1" applyFont="1" applyBorder="1" applyAlignment="1" applyProtection="1">
      <alignment horizontal="center"/>
      <protection/>
    </xf>
    <xf numFmtId="2" fontId="49" fillId="0" borderId="22" xfId="0" applyNumberFormat="1" applyFont="1" applyBorder="1" applyAlignment="1" applyProtection="1">
      <alignment horizontal="center"/>
      <protection/>
    </xf>
    <xf numFmtId="0" fontId="48" fillId="36" borderId="20" xfId="0" applyFont="1" applyFill="1" applyBorder="1" applyAlignment="1" applyProtection="1">
      <alignment horizontal="center"/>
      <protection/>
    </xf>
    <xf numFmtId="0" fontId="49" fillId="36" borderId="21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 applyProtection="1">
      <alignment horizontal="center"/>
      <protection locked="0"/>
    </xf>
    <xf numFmtId="185" fontId="49" fillId="36" borderId="21" xfId="0" applyNumberFormat="1" applyFont="1" applyFill="1" applyBorder="1" applyAlignment="1" applyProtection="1">
      <alignment horizontal="center"/>
      <protection/>
    </xf>
    <xf numFmtId="0" fontId="49" fillId="36" borderId="21" xfId="0" applyFont="1" applyFill="1" applyBorder="1" applyAlignment="1" applyProtection="1">
      <alignment horizontal="center"/>
      <protection/>
    </xf>
    <xf numFmtId="2" fontId="49" fillId="36" borderId="18" xfId="0" applyNumberFormat="1" applyFont="1" applyFill="1" applyBorder="1" applyAlignment="1" applyProtection="1">
      <alignment horizontal="center"/>
      <protection/>
    </xf>
    <xf numFmtId="2" fontId="49" fillId="36" borderId="0" xfId="0" applyNumberFormat="1" applyFont="1" applyFill="1" applyBorder="1" applyAlignment="1" applyProtection="1">
      <alignment horizontal="center"/>
      <protection/>
    </xf>
    <xf numFmtId="2" fontId="49" fillId="36" borderId="22" xfId="0" applyNumberFormat="1" applyFont="1" applyFill="1" applyBorder="1" applyAlignment="1" applyProtection="1">
      <alignment horizontal="center"/>
      <protection/>
    </xf>
    <xf numFmtId="185" fontId="48" fillId="0" borderId="20" xfId="0" applyNumberFormat="1" applyFont="1" applyBorder="1" applyAlignment="1" applyProtection="1">
      <alignment horizontal="center"/>
      <protection/>
    </xf>
    <xf numFmtId="2" fontId="48" fillId="0" borderId="20" xfId="0" applyNumberFormat="1" applyFont="1" applyBorder="1" applyAlignment="1" applyProtection="1">
      <alignment horizontal="center"/>
      <protection/>
    </xf>
    <xf numFmtId="2" fontId="49" fillId="36" borderId="40" xfId="0" applyNumberFormat="1" applyFont="1" applyFill="1" applyBorder="1" applyAlignment="1" applyProtection="1">
      <alignment horizontal="center"/>
      <protection/>
    </xf>
    <xf numFmtId="0" fontId="48" fillId="0" borderId="23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center"/>
      <protection locked="0"/>
    </xf>
    <xf numFmtId="0" fontId="48" fillId="35" borderId="24" xfId="0" applyFont="1" applyFill="1" applyBorder="1" applyAlignment="1" applyProtection="1">
      <alignment horizontal="center"/>
      <protection locked="0"/>
    </xf>
    <xf numFmtId="185" fontId="49" fillId="0" borderId="24" xfId="0" applyNumberFormat="1" applyFont="1" applyFill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center"/>
      <protection/>
    </xf>
    <xf numFmtId="2" fontId="49" fillId="0" borderId="25" xfId="0" applyNumberFormat="1" applyFont="1" applyBorder="1" applyAlignment="1" applyProtection="1">
      <alignment horizontal="center"/>
      <protection/>
    </xf>
    <xf numFmtId="2" fontId="49" fillId="0" borderId="26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185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49" fillId="0" borderId="25" xfId="0" applyFont="1" applyBorder="1" applyAlignment="1">
      <alignment/>
    </xf>
    <xf numFmtId="0" fontId="49" fillId="0" borderId="39" xfId="0" applyFont="1" applyBorder="1" applyAlignment="1" applyProtection="1">
      <alignment horizontal="center"/>
      <protection/>
    </xf>
    <xf numFmtId="0" fontId="49" fillId="0" borderId="38" xfId="0" applyFont="1" applyBorder="1" applyAlignment="1" applyProtection="1">
      <alignment horizontal="center"/>
      <protection/>
    </xf>
    <xf numFmtId="0" fontId="49" fillId="0" borderId="36" xfId="0" applyFont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horizontal="center"/>
      <protection locked="0"/>
    </xf>
    <xf numFmtId="0" fontId="49" fillId="0" borderId="36" xfId="0" applyFont="1" applyFill="1" applyBorder="1" applyAlignment="1" applyProtection="1">
      <alignment horizontal="center"/>
      <protection/>
    </xf>
    <xf numFmtId="185" fontId="49" fillId="0" borderId="27" xfId="0" applyNumberFormat="1" applyFont="1" applyFill="1" applyBorder="1" applyAlignment="1" applyProtection="1">
      <alignment horizontal="center"/>
      <protection/>
    </xf>
    <xf numFmtId="0" fontId="49" fillId="0" borderId="37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 locked="0"/>
    </xf>
    <xf numFmtId="0" fontId="50" fillId="35" borderId="17" xfId="0" applyFont="1" applyFill="1" applyBorder="1" applyAlignment="1" applyProtection="1">
      <alignment horizontal="center"/>
      <protection locked="0"/>
    </xf>
    <xf numFmtId="185" fontId="51" fillId="0" borderId="17" xfId="0" applyNumberFormat="1" applyFont="1" applyFill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/>
    </xf>
    <xf numFmtId="2" fontId="51" fillId="0" borderId="18" xfId="0" applyNumberFormat="1" applyFont="1" applyBorder="1" applyAlignment="1" applyProtection="1">
      <alignment horizontal="center"/>
      <protection/>
    </xf>
    <xf numFmtId="2" fontId="51" fillId="0" borderId="19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50" fillId="0" borderId="20" xfId="0" applyFont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/>
      <protection locked="0"/>
    </xf>
    <xf numFmtId="0" fontId="50" fillId="35" borderId="21" xfId="0" applyFont="1" applyFill="1" applyBorder="1" applyAlignment="1" applyProtection="1">
      <alignment horizontal="center"/>
      <protection locked="0"/>
    </xf>
    <xf numFmtId="185" fontId="51" fillId="0" borderId="21" xfId="0" applyNumberFormat="1" applyFont="1" applyFill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/>
      <protection/>
    </xf>
    <xf numFmtId="2" fontId="51" fillId="0" borderId="0" xfId="0" applyNumberFormat="1" applyFont="1" applyBorder="1" applyAlignment="1" applyProtection="1">
      <alignment horizontal="center"/>
      <protection/>
    </xf>
    <xf numFmtId="2" fontId="51" fillId="0" borderId="22" xfId="0" applyNumberFormat="1" applyFont="1" applyBorder="1" applyAlignment="1" applyProtection="1">
      <alignment horizontal="center"/>
      <protection/>
    </xf>
    <xf numFmtId="0" fontId="50" fillId="36" borderId="20" xfId="0" applyFont="1" applyFill="1" applyBorder="1" applyAlignment="1" applyProtection="1">
      <alignment horizontal="center"/>
      <protection/>
    </xf>
    <xf numFmtId="0" fontId="51" fillId="36" borderId="21" xfId="0" applyFont="1" applyFill="1" applyBorder="1" applyAlignment="1" applyProtection="1">
      <alignment horizontal="center"/>
      <protection locked="0"/>
    </xf>
    <xf numFmtId="0" fontId="50" fillId="36" borderId="21" xfId="0" applyFont="1" applyFill="1" applyBorder="1" applyAlignment="1" applyProtection="1">
      <alignment horizontal="center"/>
      <protection locked="0"/>
    </xf>
    <xf numFmtId="185" fontId="51" fillId="36" borderId="21" xfId="0" applyNumberFormat="1" applyFont="1" applyFill="1" applyBorder="1" applyAlignment="1" applyProtection="1">
      <alignment horizontal="center"/>
      <protection/>
    </xf>
    <xf numFmtId="0" fontId="51" fillId="36" borderId="21" xfId="0" applyFont="1" applyFill="1" applyBorder="1" applyAlignment="1" applyProtection="1">
      <alignment horizontal="center"/>
      <protection/>
    </xf>
    <xf numFmtId="2" fontId="51" fillId="36" borderId="18" xfId="0" applyNumberFormat="1" applyFont="1" applyFill="1" applyBorder="1" applyAlignment="1" applyProtection="1">
      <alignment horizontal="center"/>
      <protection/>
    </xf>
    <xf numFmtId="2" fontId="51" fillId="36" borderId="0" xfId="0" applyNumberFormat="1" applyFont="1" applyFill="1" applyBorder="1" applyAlignment="1" applyProtection="1">
      <alignment horizontal="center"/>
      <protection/>
    </xf>
    <xf numFmtId="2" fontId="51" fillId="36" borderId="22" xfId="0" applyNumberFormat="1" applyFont="1" applyFill="1" applyBorder="1" applyAlignment="1" applyProtection="1">
      <alignment horizontal="center"/>
      <protection/>
    </xf>
    <xf numFmtId="185" fontId="50" fillId="0" borderId="20" xfId="0" applyNumberFormat="1" applyFont="1" applyBorder="1" applyAlignment="1" applyProtection="1">
      <alignment horizontal="center"/>
      <protection/>
    </xf>
    <xf numFmtId="2" fontId="50" fillId="0" borderId="20" xfId="0" applyNumberFormat="1" applyFont="1" applyBorder="1" applyAlignment="1" applyProtection="1">
      <alignment horizontal="center"/>
      <protection/>
    </xf>
    <xf numFmtId="2" fontId="51" fillId="36" borderId="40" xfId="0" applyNumberFormat="1" applyFont="1" applyFill="1" applyBorder="1" applyAlignment="1" applyProtection="1">
      <alignment horizontal="center"/>
      <protection/>
    </xf>
    <xf numFmtId="0" fontId="50" fillId="0" borderId="23" xfId="0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/>
      <protection locked="0"/>
    </xf>
    <xf numFmtId="0" fontId="50" fillId="35" borderId="24" xfId="0" applyFont="1" applyFill="1" applyBorder="1" applyAlignment="1" applyProtection="1">
      <alignment horizontal="center"/>
      <protection locked="0"/>
    </xf>
    <xf numFmtId="185" fontId="51" fillId="0" borderId="24" xfId="0" applyNumberFormat="1" applyFont="1" applyFill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/>
      <protection/>
    </xf>
    <xf numFmtId="2" fontId="51" fillId="0" borderId="25" xfId="0" applyNumberFormat="1" applyFont="1" applyBorder="1" applyAlignment="1" applyProtection="1">
      <alignment horizontal="center"/>
      <protection/>
    </xf>
    <xf numFmtId="2" fontId="51" fillId="0" borderId="26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185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8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 locked="0"/>
    </xf>
    <xf numFmtId="0" fontId="51" fillId="0" borderId="36" xfId="0" applyFont="1" applyFill="1" applyBorder="1" applyAlignment="1" applyProtection="1">
      <alignment horizontal="center"/>
      <protection/>
    </xf>
    <xf numFmtId="185" fontId="51" fillId="0" borderId="27" xfId="0" applyNumberFormat="1" applyFont="1" applyFill="1" applyBorder="1" applyAlignment="1" applyProtection="1">
      <alignment horizontal="center"/>
      <protection/>
    </xf>
    <xf numFmtId="0" fontId="51" fillId="0" borderId="37" xfId="0" applyFont="1" applyBorder="1" applyAlignment="1" applyProtection="1">
      <alignment horizontal="center"/>
      <protection/>
    </xf>
    <xf numFmtId="2" fontId="0" fillId="0" borderId="19" xfId="0" applyNumberFormat="1" applyFont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185" fontId="0" fillId="36" borderId="21" xfId="0" applyNumberFormat="1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/>
    </xf>
    <xf numFmtId="2" fontId="0" fillId="36" borderId="18" xfId="0" applyNumberFormat="1" applyFont="1" applyFill="1" applyBorder="1" applyAlignment="1" applyProtection="1">
      <alignment horizontal="center"/>
      <protection/>
    </xf>
    <xf numFmtId="2" fontId="0" fillId="36" borderId="0" xfId="0" applyNumberFormat="1" applyFont="1" applyFill="1" applyBorder="1" applyAlignment="1" applyProtection="1">
      <alignment horizontal="center"/>
      <protection/>
    </xf>
    <xf numFmtId="2" fontId="0" fillId="36" borderId="22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0" fontId="0" fillId="14" borderId="0" xfId="0" applyFont="1" applyFill="1" applyAlignment="1">
      <alignment wrapText="1"/>
    </xf>
    <xf numFmtId="0" fontId="0" fillId="14" borderId="0" xfId="0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B1" sqref="B1:K38"/>
    </sheetView>
  </sheetViews>
  <sheetFormatPr defaultColWidth="9.140625" defaultRowHeight="12.75"/>
  <sheetData>
    <row r="1" spans="3:9" ht="12.75">
      <c r="C1" s="48" t="s">
        <v>39</v>
      </c>
      <c r="D1" s="49" t="s">
        <v>40</v>
      </c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41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1080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23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29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29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29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1" ht="13.5" thickBot="1">
      <c r="C13" s="75">
        <v>1.6</v>
      </c>
      <c r="D13" s="76" t="s">
        <v>15</v>
      </c>
      <c r="E13" s="77" t="s">
        <v>37</v>
      </c>
      <c r="F13" s="78">
        <f t="shared" si="0"/>
        <v>10</v>
      </c>
      <c r="G13" s="79">
        <v>5</v>
      </c>
      <c r="H13" s="80">
        <f t="shared" si="1"/>
        <v>0.11363636363636363</v>
      </c>
      <c r="I13" s="81">
        <f t="shared" si="2"/>
        <v>11.045454545454545</v>
      </c>
      <c r="J13" s="81">
        <f t="shared" si="3"/>
        <v>110.45454545454545</v>
      </c>
      <c r="K13" s="82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29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29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29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37</v>
      </c>
      <c r="F17" s="27">
        <f t="shared" si="0"/>
        <v>10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66.27272727272727</v>
      </c>
      <c r="K17" s="29">
        <f t="shared" si="4"/>
        <v>66.27272727272727</v>
      </c>
    </row>
    <row r="18" spans="3:11" ht="12.75">
      <c r="C18" s="75" t="s">
        <v>36</v>
      </c>
      <c r="D18" s="76" t="s">
        <v>19</v>
      </c>
      <c r="E18" s="77" t="s">
        <v>38</v>
      </c>
      <c r="F18" s="78">
        <f t="shared" si="0"/>
        <v>10</v>
      </c>
      <c r="G18" s="79">
        <v>2</v>
      </c>
      <c r="H18" s="83">
        <f t="shared" si="1"/>
        <v>0.045454545454545456</v>
      </c>
      <c r="I18" s="81">
        <f t="shared" si="2"/>
        <v>4.418181818181819</v>
      </c>
      <c r="J18" s="81">
        <f t="shared" si="3"/>
        <v>44.18181818181819</v>
      </c>
      <c r="K18" s="82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37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43"/>
    </row>
    <row r="21" ht="13.5" thickBot="1">
      <c r="G21" s="64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43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43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43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43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43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43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43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43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43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43">
        <f t="shared" si="9"/>
        <v>8.4375</v>
      </c>
    </row>
    <row r="32" spans="2:11" ht="13.5" thickBot="1">
      <c r="B32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43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43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43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43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43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37">
        <f t="shared" si="9"/>
        <v>5.062500000000001</v>
      </c>
    </row>
    <row r="38" spans="7:11" ht="12.75">
      <c r="G38">
        <f>SUM(G22:G37)</f>
        <v>64</v>
      </c>
      <c r="I38" s="28"/>
      <c r="J38" s="28"/>
      <c r="K38" s="43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spans="3:9" ht="12.75">
      <c r="C1" s="48" t="s">
        <v>57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58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0.8022017045454546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866.377840909091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3:9" ht="12.75">
      <c r="C1" s="48" t="s">
        <v>59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60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0.48267045454545454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521.2840909090909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113</v>
      </c>
      <c r="F10" s="27">
        <f t="shared" si="0"/>
        <v>2.5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27.613636363636363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112</v>
      </c>
      <c r="F16" s="27">
        <f t="shared" si="0"/>
        <v>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0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110</v>
      </c>
      <c r="F28" s="21">
        <f t="shared" si="5"/>
        <v>5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2.5312500000000004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M22" sqref="M22"/>
    </sheetView>
  </sheetViews>
  <sheetFormatPr defaultColWidth="9.140625" defaultRowHeight="12.75"/>
  <sheetData>
    <row r="1" spans="3:9" ht="12.75">
      <c r="C1" s="48" t="s">
        <v>61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62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0.742080965909091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801.4474431818182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111</v>
      </c>
      <c r="F18" s="181">
        <f t="shared" si="0"/>
        <v>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0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110</v>
      </c>
      <c r="F28" s="21">
        <f t="shared" si="5"/>
        <v>5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2.5312500000000004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T30" sqref="T30"/>
    </sheetView>
  </sheetViews>
  <sheetFormatPr defaultColWidth="9.140625" defaultRowHeight="12.75"/>
  <sheetData>
    <row r="1" spans="3:9" ht="12.75">
      <c r="C1" s="48" t="s">
        <v>63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0.3592329545454545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387.9715909090909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112</v>
      </c>
      <c r="F13" s="181">
        <f t="shared" si="0"/>
        <v>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0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110</v>
      </c>
      <c r="F14" s="27">
        <f t="shared" si="0"/>
        <v>5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33.13636363636363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110</v>
      </c>
      <c r="F24" s="21">
        <f t="shared" si="5"/>
        <v>5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4.21875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111</v>
      </c>
      <c r="F30" s="21">
        <f t="shared" si="5"/>
        <v>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0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114</v>
      </c>
      <c r="F35" s="21">
        <f t="shared" si="5"/>
        <v>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0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111</v>
      </c>
      <c r="F36" s="21">
        <f t="shared" si="5"/>
        <v>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0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C22" sqref="C22:K38"/>
    </sheetView>
  </sheetViews>
  <sheetFormatPr defaultColWidth="9.140625" defaultRowHeight="12.75"/>
  <sheetData>
    <row r="1" spans="3:9" ht="12.75">
      <c r="C1" s="48" t="s">
        <v>65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66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0.7806818181818183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843.1363636363637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110</v>
      </c>
      <c r="F15" s="27">
        <f t="shared" si="0"/>
        <v>5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55.22727272727273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67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66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0.6528409090909091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705.0681818181818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110</v>
      </c>
      <c r="F15" s="27">
        <f t="shared" si="0"/>
        <v>5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55.22727272727273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0">
      <selection activeCell="E25" sqref="E25"/>
    </sheetView>
  </sheetViews>
  <sheetFormatPr defaultColWidth="9.140625" defaultRowHeight="12.75"/>
  <sheetData>
    <row r="1" spans="3:9" ht="12.75">
      <c r="C1" s="48" t="s">
        <v>68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69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0.9234961647727273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997.3758579545455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110</v>
      </c>
      <c r="F34" s="21">
        <f t="shared" si="5"/>
        <v>6.666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5.6244375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P27" sqref="P27"/>
    </sheetView>
  </sheetViews>
  <sheetFormatPr defaultColWidth="9.140625" defaultRowHeight="12.75"/>
  <sheetData>
    <row r="1" spans="3:9" ht="12.75">
      <c r="C1" s="48" t="s">
        <v>70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71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0.5239701704545454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565.887784090909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112</v>
      </c>
      <c r="F14" s="27">
        <f t="shared" si="0"/>
        <v>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0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110</v>
      </c>
      <c r="F15" s="27">
        <f t="shared" si="0"/>
        <v>5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55.22727272727273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37</v>
      </c>
      <c r="F17" s="27">
        <f t="shared" si="0"/>
        <v>10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66.27272727272727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  <row r="40" spans="3:11" ht="12.75">
      <c r="C40" s="121"/>
      <c r="D40" s="121"/>
      <c r="E40" s="121"/>
      <c r="F40" s="121"/>
      <c r="G40" s="121"/>
      <c r="H40" s="121"/>
      <c r="I40" s="121"/>
      <c r="J40" s="121"/>
      <c r="K40" s="12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3:9" ht="12.75">
      <c r="C1" s="48" t="s">
        <v>72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73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0.579296875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625.640625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110</v>
      </c>
      <c r="F14" s="27">
        <f t="shared" si="0"/>
        <v>5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33.13636363636363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113</v>
      </c>
      <c r="F17" s="27">
        <f t="shared" si="0"/>
        <v>2.5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16.568181818181817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110</v>
      </c>
      <c r="F24" s="21">
        <f t="shared" si="5"/>
        <v>5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4.21875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3:9" ht="12.75">
      <c r="C1" s="48" t="s">
        <v>74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75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0.36239346590909094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88">
        <f>IF(SUM(J8:J37)="","",SUM(J8:J37))</f>
        <v>391.3849431818182</v>
      </c>
      <c r="K7" s="189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112</v>
      </c>
      <c r="F9" s="27">
        <f t="shared" si="0"/>
        <v>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0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112</v>
      </c>
      <c r="F16" s="27">
        <f t="shared" si="0"/>
        <v>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0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113</v>
      </c>
      <c r="F17" s="27">
        <f t="shared" si="0"/>
        <v>2.5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16.568181818181817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111</v>
      </c>
      <c r="F26" s="21">
        <f t="shared" si="5"/>
        <v>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0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111</v>
      </c>
      <c r="F27" s="21">
        <f t="shared" si="5"/>
        <v>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0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110</v>
      </c>
      <c r="F28" s="21">
        <f t="shared" si="5"/>
        <v>5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2.5312500000000004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111</v>
      </c>
      <c r="F30" s="21">
        <f t="shared" si="5"/>
        <v>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0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113</v>
      </c>
      <c r="F35" s="21">
        <f t="shared" si="5"/>
        <v>2.5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1.6875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R30" sqref="R30"/>
    </sheetView>
  </sheetViews>
  <sheetFormatPr defaultColWidth="9.140625" defaultRowHeight="12.75"/>
  <sheetData>
    <row r="1" spans="3:9" ht="12.75">
      <c r="C1" s="48" t="s">
        <v>45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44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0.4784206676136364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516.6943210227273</v>
      </c>
      <c r="K7" s="17">
        <f>SUM(K8:K37)</f>
        <v>1080</v>
      </c>
    </row>
    <row r="8" spans="3:12" ht="13.5" thickBot="1">
      <c r="C8" s="131" t="s">
        <v>14</v>
      </c>
      <c r="D8" s="132" t="s">
        <v>19</v>
      </c>
      <c r="E8" s="133" t="s">
        <v>38</v>
      </c>
      <c r="F8" s="134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135">
        <v>5</v>
      </c>
      <c r="H8" s="136">
        <f aca="true" t="shared" si="1" ref="H8:H18">G8/$G$20</f>
        <v>0.11363636363636363</v>
      </c>
      <c r="I8" s="136">
        <f>IF(E8="","",H8*$I$2)</f>
        <v>11.045454545454545</v>
      </c>
      <c r="J8" s="136">
        <f>IF(E8="","",F8*I8)</f>
        <v>110.45454545454545</v>
      </c>
      <c r="K8" s="137">
        <f>IF(E8="","",10*I8)</f>
        <v>110.45454545454545</v>
      </c>
      <c r="L8" s="138"/>
    </row>
    <row r="9" spans="3:12" ht="13.5" thickBot="1">
      <c r="C9" s="139" t="s">
        <v>16</v>
      </c>
      <c r="D9" s="140" t="s">
        <v>15</v>
      </c>
      <c r="E9" s="141" t="s">
        <v>112</v>
      </c>
      <c r="F9" s="142">
        <f t="shared" si="0"/>
        <v>0</v>
      </c>
      <c r="G9" s="143">
        <v>5</v>
      </c>
      <c r="H9" s="136">
        <f t="shared" si="1"/>
        <v>0.11363636363636363</v>
      </c>
      <c r="I9" s="144">
        <f aca="true" t="shared" si="2" ref="I9:I18">IF(E9="","",H9*$I$2)</f>
        <v>11.045454545454545</v>
      </c>
      <c r="J9" s="144">
        <f aca="true" t="shared" si="3" ref="J9:J18">IF(E9="","",F9*I9)</f>
        <v>0</v>
      </c>
      <c r="K9" s="145">
        <f aca="true" t="shared" si="4" ref="K9:K18">IF(E9="","",10*I9)</f>
        <v>110.45454545454545</v>
      </c>
      <c r="L9" s="138"/>
    </row>
    <row r="10" spans="3:12" ht="13.5" thickBot="1">
      <c r="C10" s="139" t="s">
        <v>18</v>
      </c>
      <c r="D10" s="140" t="s">
        <v>17</v>
      </c>
      <c r="E10" s="141" t="s">
        <v>113</v>
      </c>
      <c r="F10" s="142">
        <f t="shared" si="0"/>
        <v>2.5</v>
      </c>
      <c r="G10" s="143">
        <v>5</v>
      </c>
      <c r="H10" s="136">
        <f t="shared" si="1"/>
        <v>0.11363636363636363</v>
      </c>
      <c r="I10" s="144">
        <f t="shared" si="2"/>
        <v>11.045454545454545</v>
      </c>
      <c r="J10" s="144">
        <f t="shared" si="3"/>
        <v>27.613636363636363</v>
      </c>
      <c r="K10" s="145">
        <f t="shared" si="4"/>
        <v>110.45454545454545</v>
      </c>
      <c r="L10" s="138"/>
    </row>
    <row r="11" spans="3:12" ht="13.5" thickBot="1">
      <c r="C11" s="139" t="s">
        <v>20</v>
      </c>
      <c r="D11" s="140" t="s">
        <v>19</v>
      </c>
      <c r="E11" s="141" t="s">
        <v>38</v>
      </c>
      <c r="F11" s="142">
        <f t="shared" si="0"/>
        <v>10</v>
      </c>
      <c r="G11" s="143">
        <v>5</v>
      </c>
      <c r="H11" s="136">
        <f t="shared" si="1"/>
        <v>0.11363636363636363</v>
      </c>
      <c r="I11" s="144">
        <f t="shared" si="2"/>
        <v>11.045454545454545</v>
      </c>
      <c r="J11" s="144">
        <f t="shared" si="3"/>
        <v>110.45454545454545</v>
      </c>
      <c r="K11" s="145">
        <f t="shared" si="4"/>
        <v>110.45454545454545</v>
      </c>
      <c r="L11" s="138"/>
    </row>
    <row r="12" spans="3:12" ht="13.5" thickBot="1">
      <c r="C12" s="139" t="s">
        <v>21</v>
      </c>
      <c r="D12" s="140" t="s">
        <v>15</v>
      </c>
      <c r="E12" s="141" t="s">
        <v>112</v>
      </c>
      <c r="F12" s="142">
        <f t="shared" si="0"/>
        <v>0</v>
      </c>
      <c r="G12" s="143">
        <v>3</v>
      </c>
      <c r="H12" s="136">
        <f t="shared" si="1"/>
        <v>0.06818181818181818</v>
      </c>
      <c r="I12" s="144">
        <f t="shared" si="2"/>
        <v>6.627272727272727</v>
      </c>
      <c r="J12" s="144">
        <f t="shared" si="3"/>
        <v>0</v>
      </c>
      <c r="K12" s="145">
        <f t="shared" si="4"/>
        <v>66.27272727272727</v>
      </c>
      <c r="L12" s="138"/>
    </row>
    <row r="13" spans="3:12" ht="13.5" thickBot="1">
      <c r="C13" s="146">
        <v>1.6</v>
      </c>
      <c r="D13" s="147" t="s">
        <v>15</v>
      </c>
      <c r="E13" s="148" t="s">
        <v>110</v>
      </c>
      <c r="F13" s="149">
        <f t="shared" si="0"/>
        <v>5</v>
      </c>
      <c r="G13" s="150">
        <v>5</v>
      </c>
      <c r="H13" s="151">
        <f t="shared" si="1"/>
        <v>0.11363636363636363</v>
      </c>
      <c r="I13" s="152">
        <f t="shared" si="2"/>
        <v>11.045454545454545</v>
      </c>
      <c r="J13" s="152">
        <f t="shared" si="3"/>
        <v>55.22727272727273</v>
      </c>
      <c r="K13" s="153">
        <f t="shared" si="4"/>
        <v>110.45454545454545</v>
      </c>
      <c r="L13" s="138"/>
    </row>
    <row r="14" spans="2:12" ht="13.5" thickBot="1">
      <c r="B14" t="s">
        <v>35</v>
      </c>
      <c r="C14" s="139">
        <v>1.7</v>
      </c>
      <c r="D14" s="140" t="s">
        <v>15</v>
      </c>
      <c r="E14" s="141" t="s">
        <v>112</v>
      </c>
      <c r="F14" s="142">
        <f t="shared" si="0"/>
        <v>0</v>
      </c>
      <c r="G14" s="143">
        <v>3</v>
      </c>
      <c r="H14" s="136">
        <f t="shared" si="1"/>
        <v>0.06818181818181818</v>
      </c>
      <c r="I14" s="144">
        <f t="shared" si="2"/>
        <v>6.627272727272727</v>
      </c>
      <c r="J14" s="144">
        <f t="shared" si="3"/>
        <v>0</v>
      </c>
      <c r="K14" s="145">
        <f t="shared" si="4"/>
        <v>66.27272727272727</v>
      </c>
      <c r="L14" s="138"/>
    </row>
    <row r="15" spans="3:12" ht="13.5" thickBot="1">
      <c r="C15" s="154">
        <v>1.8</v>
      </c>
      <c r="D15" s="140" t="s">
        <v>15</v>
      </c>
      <c r="E15" s="141" t="s">
        <v>112</v>
      </c>
      <c r="F15" s="142">
        <f t="shared" si="0"/>
        <v>0</v>
      </c>
      <c r="G15" s="143">
        <v>5</v>
      </c>
      <c r="H15" s="136">
        <f t="shared" si="1"/>
        <v>0.11363636363636363</v>
      </c>
      <c r="I15" s="144">
        <f t="shared" si="2"/>
        <v>11.045454545454545</v>
      </c>
      <c r="J15" s="144">
        <f t="shared" si="3"/>
        <v>0</v>
      </c>
      <c r="K15" s="145">
        <f t="shared" si="4"/>
        <v>110.45454545454545</v>
      </c>
      <c r="L15" s="138"/>
    </row>
    <row r="16" spans="3:12" ht="13.5" thickBot="1">
      <c r="C16" s="155" t="s">
        <v>42</v>
      </c>
      <c r="D16" s="140" t="s">
        <v>15</v>
      </c>
      <c r="E16" s="141" t="s">
        <v>110</v>
      </c>
      <c r="F16" s="142">
        <f t="shared" si="0"/>
        <v>5</v>
      </c>
      <c r="G16" s="143">
        <v>3</v>
      </c>
      <c r="H16" s="136">
        <f t="shared" si="1"/>
        <v>0.06818181818181818</v>
      </c>
      <c r="I16" s="144">
        <f t="shared" si="2"/>
        <v>6.627272727272727</v>
      </c>
      <c r="J16" s="144">
        <f t="shared" si="3"/>
        <v>33.13636363636363</v>
      </c>
      <c r="K16" s="145">
        <f t="shared" si="4"/>
        <v>66.27272727272727</v>
      </c>
      <c r="L16" s="138"/>
    </row>
    <row r="17" spans="3:12" ht="13.5" thickBot="1">
      <c r="C17" s="139">
        <v>2.1</v>
      </c>
      <c r="D17" s="140" t="s">
        <v>17</v>
      </c>
      <c r="E17" s="141" t="s">
        <v>110</v>
      </c>
      <c r="F17" s="142">
        <f t="shared" si="0"/>
        <v>7.5</v>
      </c>
      <c r="G17" s="143">
        <v>3</v>
      </c>
      <c r="H17" s="136">
        <f t="shared" si="1"/>
        <v>0.06818181818181818</v>
      </c>
      <c r="I17" s="144">
        <f t="shared" si="2"/>
        <v>6.627272727272727</v>
      </c>
      <c r="J17" s="144">
        <f t="shared" si="3"/>
        <v>49.70454545454545</v>
      </c>
      <c r="K17" s="145">
        <f t="shared" si="4"/>
        <v>66.27272727272727</v>
      </c>
      <c r="L17" s="138"/>
    </row>
    <row r="18" spans="3:12" ht="12.75">
      <c r="C18" s="146" t="s">
        <v>36</v>
      </c>
      <c r="D18" s="147" t="s">
        <v>19</v>
      </c>
      <c r="E18" s="148" t="s">
        <v>38</v>
      </c>
      <c r="F18" s="149">
        <f t="shared" si="0"/>
        <v>10</v>
      </c>
      <c r="G18" s="150">
        <v>2</v>
      </c>
      <c r="H18" s="156">
        <f t="shared" si="1"/>
        <v>0.045454545454545456</v>
      </c>
      <c r="I18" s="152">
        <f t="shared" si="2"/>
        <v>4.418181818181819</v>
      </c>
      <c r="J18" s="152">
        <f t="shared" si="3"/>
        <v>44.18181818181819</v>
      </c>
      <c r="K18" s="153">
        <f t="shared" si="4"/>
        <v>44.18181818181819</v>
      </c>
      <c r="L18" s="138"/>
    </row>
    <row r="19" spans="3:12" ht="13.5" thickBot="1">
      <c r="C19" s="157"/>
      <c r="D19" s="158"/>
      <c r="E19" s="159"/>
      <c r="F19" s="160"/>
      <c r="G19" s="161"/>
      <c r="H19" s="162"/>
      <c r="I19" s="162"/>
      <c r="J19" s="162"/>
      <c r="K19" s="163"/>
      <c r="L19" s="138"/>
    </row>
    <row r="20" spans="3:12" ht="12.75">
      <c r="C20" s="164"/>
      <c r="D20" s="165"/>
      <c r="E20" s="166"/>
      <c r="F20" s="167"/>
      <c r="G20" s="168">
        <f>SUM(G8:G19)</f>
        <v>44</v>
      </c>
      <c r="H20" s="144"/>
      <c r="I20" s="144"/>
      <c r="J20" s="144"/>
      <c r="K20" s="144"/>
      <c r="L20" s="13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31" t="s">
        <v>14</v>
      </c>
      <c r="D22" s="132" t="s">
        <v>23</v>
      </c>
      <c r="E22" s="133" t="s">
        <v>37</v>
      </c>
      <c r="F22" s="134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169">
        <v>5</v>
      </c>
      <c r="H22" s="136">
        <f aca="true" t="shared" si="6" ref="H22:H37">G22/$G$38</f>
        <v>0.078125</v>
      </c>
      <c r="I22" s="144">
        <f>IF(E22="","",H22*$I$3)</f>
        <v>0.84375</v>
      </c>
      <c r="J22" s="144">
        <f>IF(E22="","",F22*I22)</f>
        <v>8.4375</v>
      </c>
      <c r="K22" s="144">
        <f>IF(E22="","",10*I22)</f>
        <v>8.4375</v>
      </c>
    </row>
    <row r="23" spans="3:11" ht="13.5" thickBot="1">
      <c r="C23" s="139" t="s">
        <v>18</v>
      </c>
      <c r="D23" s="140" t="s">
        <v>17</v>
      </c>
      <c r="E23" s="141" t="s">
        <v>110</v>
      </c>
      <c r="F23" s="134">
        <f t="shared" si="5"/>
        <v>7.5</v>
      </c>
      <c r="G23" s="170">
        <v>5</v>
      </c>
      <c r="H23" s="136">
        <f t="shared" si="6"/>
        <v>0.078125</v>
      </c>
      <c r="I23" s="144">
        <f aca="true" t="shared" si="7" ref="I23:I37">IF(E23="","",H23*$I$3)</f>
        <v>0.84375</v>
      </c>
      <c r="J23" s="144">
        <f aca="true" t="shared" si="8" ref="J23:J37">IF(E23="","",F23*I23)</f>
        <v>6.328125</v>
      </c>
      <c r="K23" s="144">
        <f aca="true" t="shared" si="9" ref="K23:K37">IF(E23="","",10*I23)</f>
        <v>8.4375</v>
      </c>
    </row>
    <row r="24" spans="3:11" ht="13.5" thickBot="1">
      <c r="C24" s="139" t="s">
        <v>20</v>
      </c>
      <c r="D24" s="140" t="s">
        <v>15</v>
      </c>
      <c r="E24" s="141" t="s">
        <v>110</v>
      </c>
      <c r="F24" s="134">
        <f t="shared" si="5"/>
        <v>5</v>
      </c>
      <c r="G24" s="171">
        <v>5</v>
      </c>
      <c r="H24" s="136">
        <f t="shared" si="6"/>
        <v>0.078125</v>
      </c>
      <c r="I24" s="144">
        <f t="shared" si="7"/>
        <v>0.84375</v>
      </c>
      <c r="J24" s="144">
        <f t="shared" si="8"/>
        <v>4.21875</v>
      </c>
      <c r="K24" s="144">
        <f t="shared" si="9"/>
        <v>8.4375</v>
      </c>
    </row>
    <row r="25" spans="3:11" ht="13.5" thickBot="1">
      <c r="C25" s="139" t="s">
        <v>29</v>
      </c>
      <c r="D25" s="140" t="s">
        <v>19</v>
      </c>
      <c r="E25" s="141" t="s">
        <v>38</v>
      </c>
      <c r="F25" s="134">
        <f t="shared" si="5"/>
        <v>10</v>
      </c>
      <c r="G25" s="171">
        <v>3</v>
      </c>
      <c r="H25" s="136">
        <f t="shared" si="6"/>
        <v>0.046875</v>
      </c>
      <c r="I25" s="144">
        <f t="shared" si="7"/>
        <v>0.5062500000000001</v>
      </c>
      <c r="J25" s="144">
        <f t="shared" si="8"/>
        <v>5.062500000000001</v>
      </c>
      <c r="K25" s="144">
        <f t="shared" si="9"/>
        <v>5.062500000000001</v>
      </c>
    </row>
    <row r="26" spans="3:11" ht="13.5" thickBot="1">
      <c r="C26" s="139" t="s">
        <v>22</v>
      </c>
      <c r="D26" s="140" t="s">
        <v>19</v>
      </c>
      <c r="E26" s="141" t="s">
        <v>38</v>
      </c>
      <c r="F26" s="134">
        <f t="shared" si="5"/>
        <v>10</v>
      </c>
      <c r="G26" s="171">
        <v>2</v>
      </c>
      <c r="H26" s="136">
        <f t="shared" si="6"/>
        <v>0.03125</v>
      </c>
      <c r="I26" s="144">
        <f t="shared" si="7"/>
        <v>0.3375</v>
      </c>
      <c r="J26" s="144">
        <f t="shared" si="8"/>
        <v>3.375</v>
      </c>
      <c r="K26" s="144">
        <f t="shared" si="9"/>
        <v>3.375</v>
      </c>
    </row>
    <row r="27" spans="3:11" ht="13.5" thickBot="1">
      <c r="C27" s="139" t="s">
        <v>30</v>
      </c>
      <c r="D27" s="140" t="s">
        <v>19</v>
      </c>
      <c r="E27" s="141" t="s">
        <v>38</v>
      </c>
      <c r="F27" s="134">
        <f t="shared" si="5"/>
        <v>10</v>
      </c>
      <c r="G27" s="171">
        <v>3</v>
      </c>
      <c r="H27" s="136">
        <f t="shared" si="6"/>
        <v>0.046875</v>
      </c>
      <c r="I27" s="144">
        <f t="shared" si="7"/>
        <v>0.5062500000000001</v>
      </c>
      <c r="J27" s="144">
        <f t="shared" si="8"/>
        <v>5.062500000000001</v>
      </c>
      <c r="K27" s="144">
        <f t="shared" si="9"/>
        <v>5.062500000000001</v>
      </c>
    </row>
    <row r="28" spans="3:11" ht="13.5" thickBot="1">
      <c r="C28" s="139" t="s">
        <v>24</v>
      </c>
      <c r="D28" s="140" t="s">
        <v>15</v>
      </c>
      <c r="E28" s="141" t="s">
        <v>112</v>
      </c>
      <c r="F28" s="134">
        <f t="shared" si="5"/>
        <v>0</v>
      </c>
      <c r="G28" s="171">
        <v>3</v>
      </c>
      <c r="H28" s="136">
        <f t="shared" si="6"/>
        <v>0.046875</v>
      </c>
      <c r="I28" s="144">
        <f t="shared" si="7"/>
        <v>0.5062500000000001</v>
      </c>
      <c r="J28" s="144">
        <f t="shared" si="8"/>
        <v>0</v>
      </c>
      <c r="K28" s="144">
        <f t="shared" si="9"/>
        <v>5.062500000000001</v>
      </c>
    </row>
    <row r="29" spans="3:11" ht="13.5" thickBot="1">
      <c r="C29" s="139" t="s">
        <v>43</v>
      </c>
      <c r="D29" s="140" t="s">
        <v>19</v>
      </c>
      <c r="E29" s="141" t="s">
        <v>38</v>
      </c>
      <c r="F29" s="134">
        <f t="shared" si="5"/>
        <v>10</v>
      </c>
      <c r="G29" s="171">
        <v>3</v>
      </c>
      <c r="H29" s="136">
        <f t="shared" si="6"/>
        <v>0.046875</v>
      </c>
      <c r="I29" s="144">
        <f t="shared" si="7"/>
        <v>0.5062500000000001</v>
      </c>
      <c r="J29" s="144">
        <f t="shared" si="8"/>
        <v>5.062500000000001</v>
      </c>
      <c r="K29" s="144">
        <f t="shared" si="9"/>
        <v>5.062500000000001</v>
      </c>
    </row>
    <row r="30" spans="3:11" ht="13.5" thickBot="1">
      <c r="C30" s="139" t="s">
        <v>25</v>
      </c>
      <c r="D30" s="140" t="s">
        <v>19</v>
      </c>
      <c r="E30" s="141" t="s">
        <v>38</v>
      </c>
      <c r="F30" s="134">
        <f t="shared" si="5"/>
        <v>10</v>
      </c>
      <c r="G30" s="171">
        <v>4</v>
      </c>
      <c r="H30" s="136">
        <f t="shared" si="6"/>
        <v>0.0625</v>
      </c>
      <c r="I30" s="144">
        <f t="shared" si="7"/>
        <v>0.675</v>
      </c>
      <c r="J30" s="144">
        <f t="shared" si="8"/>
        <v>6.75</v>
      </c>
      <c r="K30" s="144">
        <f t="shared" si="9"/>
        <v>6.75</v>
      </c>
    </row>
    <row r="31" spans="3:11" ht="13.5" thickBot="1">
      <c r="C31" s="139" t="s">
        <v>31</v>
      </c>
      <c r="D31" s="140" t="s">
        <v>19</v>
      </c>
      <c r="E31" s="141" t="s">
        <v>38</v>
      </c>
      <c r="F31" s="134">
        <f t="shared" si="5"/>
        <v>10</v>
      </c>
      <c r="G31" s="171">
        <v>5</v>
      </c>
      <c r="H31" s="136">
        <f t="shared" si="6"/>
        <v>0.078125</v>
      </c>
      <c r="I31" s="144">
        <f t="shared" si="7"/>
        <v>0.84375</v>
      </c>
      <c r="J31" s="144">
        <f t="shared" si="8"/>
        <v>8.4375</v>
      </c>
      <c r="K31" s="144">
        <f t="shared" si="9"/>
        <v>8.4375</v>
      </c>
    </row>
    <row r="32" spans="1:11" ht="13.5" thickBot="1">
      <c r="A32" s="47"/>
      <c r="B32" s="47" t="s">
        <v>2</v>
      </c>
      <c r="C32" s="139" t="s">
        <v>26</v>
      </c>
      <c r="D32" s="140" t="s">
        <v>19</v>
      </c>
      <c r="E32" s="141" t="s">
        <v>38</v>
      </c>
      <c r="F32" s="134">
        <f t="shared" si="5"/>
        <v>10</v>
      </c>
      <c r="G32" s="171">
        <v>5</v>
      </c>
      <c r="H32" s="136">
        <f t="shared" si="6"/>
        <v>0.078125</v>
      </c>
      <c r="I32" s="144">
        <f t="shared" si="7"/>
        <v>0.84375</v>
      </c>
      <c r="J32" s="144">
        <f t="shared" si="8"/>
        <v>8.4375</v>
      </c>
      <c r="K32" s="144">
        <f t="shared" si="9"/>
        <v>8.4375</v>
      </c>
    </row>
    <row r="33" spans="3:11" ht="13.5" thickBot="1">
      <c r="C33" s="139" t="s">
        <v>27</v>
      </c>
      <c r="D33" s="140" t="s">
        <v>19</v>
      </c>
      <c r="E33" s="141" t="s">
        <v>38</v>
      </c>
      <c r="F33" s="134">
        <f t="shared" si="5"/>
        <v>10</v>
      </c>
      <c r="G33" s="171">
        <v>5</v>
      </c>
      <c r="H33" s="136">
        <f t="shared" si="6"/>
        <v>0.078125</v>
      </c>
      <c r="I33" s="144">
        <f t="shared" si="7"/>
        <v>0.84375</v>
      </c>
      <c r="J33" s="144">
        <f t="shared" si="8"/>
        <v>8.4375</v>
      </c>
      <c r="K33" s="144">
        <f t="shared" si="9"/>
        <v>8.4375</v>
      </c>
    </row>
    <row r="34" spans="3:11" ht="13.5" thickBot="1">
      <c r="C34" s="172" t="s">
        <v>28</v>
      </c>
      <c r="D34" s="173" t="s">
        <v>23</v>
      </c>
      <c r="E34" s="141" t="s">
        <v>112</v>
      </c>
      <c r="F34" s="134">
        <f t="shared" si="5"/>
        <v>3.333</v>
      </c>
      <c r="G34" s="174">
        <v>5</v>
      </c>
      <c r="H34" s="136">
        <f t="shared" si="6"/>
        <v>0.078125</v>
      </c>
      <c r="I34" s="144">
        <f t="shared" si="7"/>
        <v>0.84375</v>
      </c>
      <c r="J34" s="144">
        <f t="shared" si="8"/>
        <v>2.81221875</v>
      </c>
      <c r="K34" s="144">
        <f t="shared" si="9"/>
        <v>8.4375</v>
      </c>
    </row>
    <row r="35" spans="3:11" ht="13.5" thickBot="1">
      <c r="C35" s="139" t="s">
        <v>32</v>
      </c>
      <c r="D35" s="140" t="s">
        <v>17</v>
      </c>
      <c r="E35" s="141" t="s">
        <v>113</v>
      </c>
      <c r="F35" s="134">
        <f t="shared" si="5"/>
        <v>2.5</v>
      </c>
      <c r="G35" s="171">
        <v>4</v>
      </c>
      <c r="H35" s="136">
        <f t="shared" si="6"/>
        <v>0.0625</v>
      </c>
      <c r="I35" s="144">
        <f t="shared" si="7"/>
        <v>0.675</v>
      </c>
      <c r="J35" s="144">
        <f t="shared" si="8"/>
        <v>1.6875</v>
      </c>
      <c r="K35" s="144">
        <f t="shared" si="9"/>
        <v>6.75</v>
      </c>
    </row>
    <row r="36" spans="3:11" ht="12.75">
      <c r="C36" s="139" t="s">
        <v>33</v>
      </c>
      <c r="D36" s="140" t="s">
        <v>19</v>
      </c>
      <c r="E36" s="141" t="s">
        <v>38</v>
      </c>
      <c r="F36" s="134">
        <f t="shared" si="5"/>
        <v>10</v>
      </c>
      <c r="G36" s="171">
        <v>4</v>
      </c>
      <c r="H36" s="136">
        <f t="shared" si="6"/>
        <v>0.0625</v>
      </c>
      <c r="I36" s="144">
        <f t="shared" si="7"/>
        <v>0.675</v>
      </c>
      <c r="J36" s="144">
        <f t="shared" si="8"/>
        <v>6.75</v>
      </c>
      <c r="K36" s="144">
        <f t="shared" si="9"/>
        <v>6.75</v>
      </c>
    </row>
    <row r="37" spans="3:11" ht="13.5" thickBot="1">
      <c r="C37" s="157" t="s">
        <v>34</v>
      </c>
      <c r="D37" s="158" t="s">
        <v>19</v>
      </c>
      <c r="E37" s="159" t="s">
        <v>38</v>
      </c>
      <c r="F37" s="175">
        <f t="shared" si="5"/>
        <v>10</v>
      </c>
      <c r="G37" s="176">
        <v>3</v>
      </c>
      <c r="H37" s="162">
        <f t="shared" si="6"/>
        <v>0.046875</v>
      </c>
      <c r="I37" s="162">
        <f t="shared" si="7"/>
        <v>0.5062500000000001</v>
      </c>
      <c r="J37" s="162">
        <f t="shared" si="8"/>
        <v>5.062500000000001</v>
      </c>
      <c r="K37" s="163">
        <f t="shared" si="9"/>
        <v>5.062500000000001</v>
      </c>
    </row>
    <row r="38" spans="3:11" ht="12.75">
      <c r="C38" s="138"/>
      <c r="D38" s="138"/>
      <c r="E38" s="138"/>
      <c r="F38" s="138"/>
      <c r="G38" s="138">
        <f>SUM(G22:G37)</f>
        <v>64</v>
      </c>
      <c r="H38" s="138"/>
      <c r="I38" s="144"/>
      <c r="J38" s="144"/>
      <c r="K38" s="14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7">
      <selection activeCell="E22" sqref="E22:E37"/>
    </sheetView>
  </sheetViews>
  <sheetFormatPr defaultColWidth="9.140625" defaultRowHeight="12.75"/>
  <sheetData>
    <row r="1" spans="3:9" ht="12.75">
      <c r="C1" s="48" t="s">
        <v>76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77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0.5442116477272727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587.7485795454545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111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0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112</v>
      </c>
      <c r="F16" s="27">
        <f t="shared" si="0"/>
        <v>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0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26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spans="3:9" ht="12.75">
      <c r="C1" s="48" t="s">
        <v>78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79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0.8012305397727273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865.3289829545455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110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6.666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5.6244375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114</v>
      </c>
      <c r="F23" s="21">
        <f t="shared" si="5"/>
        <v>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0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112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Q19" sqref="Q19"/>
    </sheetView>
  </sheetViews>
  <sheetFormatPr defaultColWidth="9.140625" defaultRowHeight="12.75"/>
  <sheetData>
    <row r="1" spans="3:9" ht="12.75">
      <c r="C1" s="48" t="s">
        <v>65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80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0.9668200284090911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1044.1656306818184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112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110</v>
      </c>
      <c r="F34" s="21">
        <f t="shared" si="5"/>
        <v>6.666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5.6244375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4">
      <selection activeCell="P22" sqref="P22"/>
    </sheetView>
  </sheetViews>
  <sheetFormatPr defaultColWidth="9.140625" defaultRowHeight="12.75"/>
  <sheetData>
    <row r="1" spans="3:9" ht="12.75">
      <c r="C1" s="48" t="s">
        <v>81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82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0.5930984375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640.5463125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113</v>
      </c>
      <c r="F10" s="27">
        <f t="shared" si="0"/>
        <v>2.5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27.613636363636363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112</v>
      </c>
      <c r="F14" s="27">
        <f t="shared" si="0"/>
        <v>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0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112</v>
      </c>
      <c r="F16" s="27">
        <f t="shared" si="0"/>
        <v>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0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110</v>
      </c>
      <c r="F34" s="21">
        <f t="shared" si="5"/>
        <v>6.666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5.6244375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113</v>
      </c>
      <c r="F35" s="21">
        <f t="shared" si="5"/>
        <v>2.5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1.6875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0">
      <selection activeCell="M23" sqref="M23"/>
    </sheetView>
  </sheetViews>
  <sheetFormatPr defaultColWidth="9.140625" defaultRowHeight="12.75"/>
  <sheetData>
    <row r="1" spans="3:9" ht="12.75">
      <c r="C1" s="48" t="s">
        <v>83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0.7701936079545454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831.809096590909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38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38</v>
      </c>
      <c r="F28" s="21">
        <f t="shared" si="5"/>
        <v>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0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110</v>
      </c>
      <c r="F34" s="21">
        <f t="shared" si="5"/>
        <v>6.666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5.6244375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4">
      <selection activeCell="O24" sqref="O24"/>
    </sheetView>
  </sheetViews>
  <sheetFormatPr defaultColWidth="9.140625" defaultRowHeight="12.75"/>
  <sheetData>
    <row r="1" spans="3:9" ht="12.75">
      <c r="C1" s="48" t="s">
        <v>65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85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0.7774857954545453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839.684659090909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2" ht="13.5" thickBot="1">
      <c r="C21" s="187"/>
      <c r="D21" s="187"/>
      <c r="E21" s="187"/>
      <c r="F21" s="187"/>
      <c r="G21" s="190"/>
      <c r="H21" s="187"/>
      <c r="I21" s="187"/>
      <c r="J21" s="187"/>
      <c r="K21" s="187"/>
      <c r="L21" s="187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114</v>
      </c>
      <c r="F23" s="21">
        <f t="shared" si="5"/>
        <v>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0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112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110</v>
      </c>
      <c r="F28" s="21">
        <f t="shared" si="5"/>
        <v>5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2.5312500000000004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">
      <selection activeCell="O21" sqref="O21"/>
    </sheetView>
  </sheetViews>
  <sheetFormatPr defaultColWidth="9.140625" defaultRowHeight="12.75"/>
  <sheetData>
    <row r="1" spans="3:9" ht="12.75">
      <c r="C1" s="48" t="s">
        <v>86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87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0.5722053977272726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617.9818295454545</v>
      </c>
      <c r="K7" s="17">
        <f>SUM(K8:K37)</f>
        <v>1080</v>
      </c>
    </row>
    <row r="8" spans="3:11" ht="13.5" thickBot="1">
      <c r="C8" s="84" t="s">
        <v>14</v>
      </c>
      <c r="D8" s="85" t="s">
        <v>19</v>
      </c>
      <c r="E8" s="86" t="s">
        <v>38</v>
      </c>
      <c r="F8" s="87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88">
        <v>5</v>
      </c>
      <c r="H8" s="89">
        <f aca="true" t="shared" si="1" ref="H8:H18">G8/$G$20</f>
        <v>0.11363636363636363</v>
      </c>
      <c r="I8" s="89">
        <f>IF(E8="","",H8*$I$2)</f>
        <v>11.045454545454545</v>
      </c>
      <c r="J8" s="89">
        <f>IF(E8="","",F8*I8)</f>
        <v>110.45454545454545</v>
      </c>
      <c r="K8" s="90">
        <f>IF(E8="","",10*I8)</f>
        <v>110.45454545454545</v>
      </c>
    </row>
    <row r="9" spans="3:11" ht="13.5" thickBot="1">
      <c r="C9" s="91" t="s">
        <v>16</v>
      </c>
      <c r="D9" s="92" t="s">
        <v>15</v>
      </c>
      <c r="E9" s="93" t="s">
        <v>37</v>
      </c>
      <c r="F9" s="94">
        <f t="shared" si="0"/>
        <v>10</v>
      </c>
      <c r="G9" s="95">
        <v>5</v>
      </c>
      <c r="H9" s="89">
        <f t="shared" si="1"/>
        <v>0.11363636363636363</v>
      </c>
      <c r="I9" s="96">
        <f aca="true" t="shared" si="2" ref="I9:I18">IF(E9="","",H9*$I$2)</f>
        <v>11.045454545454545</v>
      </c>
      <c r="J9" s="96">
        <f aca="true" t="shared" si="3" ref="J9:J18">IF(E9="","",F9*I9)</f>
        <v>110.45454545454545</v>
      </c>
      <c r="K9" s="97">
        <f aca="true" t="shared" si="4" ref="K9:K18">IF(E9="","",10*I9)</f>
        <v>110.45454545454545</v>
      </c>
    </row>
    <row r="10" spans="3:11" ht="13.5" thickBot="1">
      <c r="C10" s="91" t="s">
        <v>18</v>
      </c>
      <c r="D10" s="92" t="s">
        <v>17</v>
      </c>
      <c r="E10" s="93" t="s">
        <v>110</v>
      </c>
      <c r="F10" s="94">
        <f t="shared" si="0"/>
        <v>7.5</v>
      </c>
      <c r="G10" s="95">
        <v>5</v>
      </c>
      <c r="H10" s="89">
        <f t="shared" si="1"/>
        <v>0.11363636363636363</v>
      </c>
      <c r="I10" s="96">
        <f t="shared" si="2"/>
        <v>11.045454545454545</v>
      </c>
      <c r="J10" s="96">
        <f t="shared" si="3"/>
        <v>82.8409090909091</v>
      </c>
      <c r="K10" s="97">
        <f t="shared" si="4"/>
        <v>110.45454545454545</v>
      </c>
    </row>
    <row r="11" spans="3:11" ht="13.5" thickBot="1">
      <c r="C11" s="91" t="s">
        <v>20</v>
      </c>
      <c r="D11" s="92" t="s">
        <v>19</v>
      </c>
      <c r="E11" s="93" t="s">
        <v>111</v>
      </c>
      <c r="F11" s="94">
        <f t="shared" si="0"/>
        <v>0</v>
      </c>
      <c r="G11" s="95">
        <v>5</v>
      </c>
      <c r="H11" s="89">
        <f t="shared" si="1"/>
        <v>0.11363636363636363</v>
      </c>
      <c r="I11" s="96">
        <f t="shared" si="2"/>
        <v>11.045454545454545</v>
      </c>
      <c r="J11" s="96">
        <f t="shared" si="3"/>
        <v>0</v>
      </c>
      <c r="K11" s="97">
        <f t="shared" si="4"/>
        <v>110.45454545454545</v>
      </c>
    </row>
    <row r="12" spans="3:11" ht="13.5" thickBot="1">
      <c r="C12" s="91" t="s">
        <v>21</v>
      </c>
      <c r="D12" s="92" t="s">
        <v>15</v>
      </c>
      <c r="E12" s="93" t="s">
        <v>112</v>
      </c>
      <c r="F12" s="94">
        <f t="shared" si="0"/>
        <v>0</v>
      </c>
      <c r="G12" s="95">
        <v>3</v>
      </c>
      <c r="H12" s="89">
        <f t="shared" si="1"/>
        <v>0.06818181818181818</v>
      </c>
      <c r="I12" s="96">
        <f t="shared" si="2"/>
        <v>6.627272727272727</v>
      </c>
      <c r="J12" s="96">
        <f t="shared" si="3"/>
        <v>0</v>
      </c>
      <c r="K12" s="97">
        <f t="shared" si="4"/>
        <v>66.27272727272727</v>
      </c>
    </row>
    <row r="13" spans="3:11" ht="13.5" thickBot="1">
      <c r="C13" s="98">
        <v>1.6</v>
      </c>
      <c r="D13" s="99" t="s">
        <v>15</v>
      </c>
      <c r="E13" s="100" t="s">
        <v>110</v>
      </c>
      <c r="F13" s="101">
        <f t="shared" si="0"/>
        <v>5</v>
      </c>
      <c r="G13" s="102">
        <v>5</v>
      </c>
      <c r="H13" s="103">
        <f t="shared" si="1"/>
        <v>0.11363636363636363</v>
      </c>
      <c r="I13" s="104">
        <f t="shared" si="2"/>
        <v>11.045454545454545</v>
      </c>
      <c r="J13" s="104">
        <f t="shared" si="3"/>
        <v>55.22727272727273</v>
      </c>
      <c r="K13" s="105">
        <f t="shared" si="4"/>
        <v>110.45454545454545</v>
      </c>
    </row>
    <row r="14" spans="2:11" ht="13.5" thickBot="1">
      <c r="B14" t="s">
        <v>35</v>
      </c>
      <c r="C14" s="91">
        <v>1.7</v>
      </c>
      <c r="D14" s="92" t="s">
        <v>15</v>
      </c>
      <c r="E14" s="93" t="s">
        <v>112</v>
      </c>
      <c r="F14" s="94">
        <f t="shared" si="0"/>
        <v>0</v>
      </c>
      <c r="G14" s="95">
        <v>3</v>
      </c>
      <c r="H14" s="89">
        <f t="shared" si="1"/>
        <v>0.06818181818181818</v>
      </c>
      <c r="I14" s="96">
        <f t="shared" si="2"/>
        <v>6.627272727272727</v>
      </c>
      <c r="J14" s="96">
        <f t="shared" si="3"/>
        <v>0</v>
      </c>
      <c r="K14" s="97">
        <f t="shared" si="4"/>
        <v>66.27272727272727</v>
      </c>
    </row>
    <row r="15" spans="3:11" ht="13.5" thickBot="1">
      <c r="C15" s="106">
        <v>1.8</v>
      </c>
      <c r="D15" s="92" t="s">
        <v>15</v>
      </c>
      <c r="E15" s="93" t="s">
        <v>110</v>
      </c>
      <c r="F15" s="94">
        <f t="shared" si="0"/>
        <v>5</v>
      </c>
      <c r="G15" s="95">
        <v>5</v>
      </c>
      <c r="H15" s="89">
        <f t="shared" si="1"/>
        <v>0.11363636363636363</v>
      </c>
      <c r="I15" s="96">
        <f t="shared" si="2"/>
        <v>11.045454545454545</v>
      </c>
      <c r="J15" s="96">
        <f t="shared" si="3"/>
        <v>55.22727272727273</v>
      </c>
      <c r="K15" s="97">
        <f t="shared" si="4"/>
        <v>110.45454545454545</v>
      </c>
    </row>
    <row r="16" spans="3:14" ht="13.5" thickBot="1">
      <c r="C16" s="107" t="s">
        <v>42</v>
      </c>
      <c r="D16" s="92" t="s">
        <v>15</v>
      </c>
      <c r="E16" s="93" t="s">
        <v>37</v>
      </c>
      <c r="F16" s="94">
        <f t="shared" si="0"/>
        <v>10</v>
      </c>
      <c r="G16" s="95">
        <v>3</v>
      </c>
      <c r="H16" s="89">
        <f t="shared" si="1"/>
        <v>0.06818181818181818</v>
      </c>
      <c r="I16" s="96">
        <f t="shared" si="2"/>
        <v>6.627272727272727</v>
      </c>
      <c r="J16" s="96">
        <f t="shared" si="3"/>
        <v>66.27272727272727</v>
      </c>
      <c r="K16" s="97">
        <f t="shared" si="4"/>
        <v>66.27272727272727</v>
      </c>
      <c r="M16" s="191" t="s">
        <v>116</v>
      </c>
      <c r="N16" s="192"/>
    </row>
    <row r="17" spans="3:14" ht="13.5" thickBot="1">
      <c r="C17" s="91">
        <v>2.1</v>
      </c>
      <c r="D17" s="92" t="s">
        <v>17</v>
      </c>
      <c r="E17" s="93" t="s">
        <v>112</v>
      </c>
      <c r="F17" s="94">
        <f t="shared" si="0"/>
        <v>5</v>
      </c>
      <c r="G17" s="95">
        <v>3</v>
      </c>
      <c r="H17" s="89">
        <f t="shared" si="1"/>
        <v>0.06818181818181818</v>
      </c>
      <c r="I17" s="96">
        <f t="shared" si="2"/>
        <v>6.627272727272727</v>
      </c>
      <c r="J17" s="96">
        <f t="shared" si="3"/>
        <v>33.13636363636363</v>
      </c>
      <c r="K17" s="97">
        <f t="shared" si="4"/>
        <v>66.27272727272727</v>
      </c>
      <c r="M17" s="192"/>
      <c r="N17" s="192"/>
    </row>
    <row r="18" spans="3:14" ht="12.75">
      <c r="C18" s="98" t="s">
        <v>36</v>
      </c>
      <c r="D18" s="99" t="s">
        <v>19</v>
      </c>
      <c r="E18" s="100" t="s">
        <v>38</v>
      </c>
      <c r="F18" s="101">
        <f t="shared" si="0"/>
        <v>10</v>
      </c>
      <c r="G18" s="102">
        <v>2</v>
      </c>
      <c r="H18" s="108">
        <f t="shared" si="1"/>
        <v>0.045454545454545456</v>
      </c>
      <c r="I18" s="104">
        <f t="shared" si="2"/>
        <v>4.418181818181819</v>
      </c>
      <c r="J18" s="104">
        <f t="shared" si="3"/>
        <v>44.18181818181819</v>
      </c>
      <c r="K18" s="105">
        <f t="shared" si="4"/>
        <v>44.18181818181819</v>
      </c>
      <c r="M18" s="192"/>
      <c r="N18" s="192"/>
    </row>
    <row r="19" spans="3:11" ht="13.5" thickBot="1">
      <c r="C19" s="109"/>
      <c r="D19" s="110"/>
      <c r="E19" s="111"/>
      <c r="F19" s="112"/>
      <c r="G19" s="113"/>
      <c r="H19" s="114"/>
      <c r="I19" s="114"/>
      <c r="J19" s="114"/>
      <c r="K19" s="115"/>
    </row>
    <row r="20" spans="3:11" ht="12.75">
      <c r="C20" s="116"/>
      <c r="D20" s="117"/>
      <c r="E20" s="118"/>
      <c r="F20" s="119"/>
      <c r="G20" s="120">
        <f>SUM(G8:G19)</f>
        <v>44</v>
      </c>
      <c r="H20" s="96"/>
      <c r="I20" s="96"/>
      <c r="J20" s="96"/>
      <c r="K20" s="96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84" t="s">
        <v>14</v>
      </c>
      <c r="D22" s="85" t="s">
        <v>23</v>
      </c>
      <c r="E22" s="86" t="s">
        <v>110</v>
      </c>
      <c r="F22" s="87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6.666</v>
      </c>
      <c r="G22" s="123">
        <v>5</v>
      </c>
      <c r="H22" s="89">
        <f aca="true" t="shared" si="6" ref="H22:H37">G22/$G$38</f>
        <v>0.078125</v>
      </c>
      <c r="I22" s="96">
        <f>IF(E22="","",H22*$I$3)</f>
        <v>0.84375</v>
      </c>
      <c r="J22" s="96">
        <f>IF(E22="","",F22*I22)</f>
        <v>5.6244375</v>
      </c>
      <c r="K22" s="96">
        <f>IF(E22="","",10*I22)</f>
        <v>8.4375</v>
      </c>
    </row>
    <row r="23" spans="3:11" ht="13.5" thickBot="1">
      <c r="C23" s="91" t="s">
        <v>18</v>
      </c>
      <c r="D23" s="92" t="s">
        <v>17</v>
      </c>
      <c r="E23" s="93" t="s">
        <v>114</v>
      </c>
      <c r="F23" s="87">
        <f t="shared" si="5"/>
        <v>0</v>
      </c>
      <c r="G23" s="124">
        <v>5</v>
      </c>
      <c r="H23" s="89">
        <f t="shared" si="6"/>
        <v>0.078125</v>
      </c>
      <c r="I23" s="96">
        <f aca="true" t="shared" si="7" ref="I23:I37">IF(E23="","",H23*$I$3)</f>
        <v>0.84375</v>
      </c>
      <c r="J23" s="96">
        <f aca="true" t="shared" si="8" ref="J23:J37">IF(E23="","",F23*I23)</f>
        <v>0</v>
      </c>
      <c r="K23" s="96">
        <f aca="true" t="shared" si="9" ref="K23:K37">IF(E23="","",10*I23)</f>
        <v>8.4375</v>
      </c>
    </row>
    <row r="24" spans="3:11" ht="13.5" thickBot="1">
      <c r="C24" s="91" t="s">
        <v>20</v>
      </c>
      <c r="D24" s="92" t="s">
        <v>15</v>
      </c>
      <c r="E24" s="93" t="s">
        <v>112</v>
      </c>
      <c r="F24" s="87">
        <f t="shared" si="5"/>
        <v>0</v>
      </c>
      <c r="G24" s="125">
        <v>5</v>
      </c>
      <c r="H24" s="89">
        <f t="shared" si="6"/>
        <v>0.078125</v>
      </c>
      <c r="I24" s="96">
        <f t="shared" si="7"/>
        <v>0.84375</v>
      </c>
      <c r="J24" s="96">
        <f t="shared" si="8"/>
        <v>0</v>
      </c>
      <c r="K24" s="96">
        <f t="shared" si="9"/>
        <v>8.4375</v>
      </c>
    </row>
    <row r="25" spans="3:11" ht="13.5" thickBot="1">
      <c r="C25" s="91" t="s">
        <v>29</v>
      </c>
      <c r="D25" s="92" t="s">
        <v>19</v>
      </c>
      <c r="E25" s="93" t="s">
        <v>38</v>
      </c>
      <c r="F25" s="87">
        <f t="shared" si="5"/>
        <v>10</v>
      </c>
      <c r="G25" s="125">
        <v>3</v>
      </c>
      <c r="H25" s="89">
        <f t="shared" si="6"/>
        <v>0.046875</v>
      </c>
      <c r="I25" s="96">
        <f t="shared" si="7"/>
        <v>0.5062500000000001</v>
      </c>
      <c r="J25" s="96">
        <f t="shared" si="8"/>
        <v>5.062500000000001</v>
      </c>
      <c r="K25" s="96">
        <f t="shared" si="9"/>
        <v>5.062500000000001</v>
      </c>
    </row>
    <row r="26" spans="3:11" ht="13.5" thickBot="1">
      <c r="C26" s="91" t="s">
        <v>22</v>
      </c>
      <c r="D26" s="92" t="s">
        <v>19</v>
      </c>
      <c r="E26" s="93" t="s">
        <v>38</v>
      </c>
      <c r="F26" s="87">
        <f t="shared" si="5"/>
        <v>10</v>
      </c>
      <c r="G26" s="125">
        <v>2</v>
      </c>
      <c r="H26" s="89">
        <f t="shared" si="6"/>
        <v>0.03125</v>
      </c>
      <c r="I26" s="96">
        <f t="shared" si="7"/>
        <v>0.3375</v>
      </c>
      <c r="J26" s="96">
        <f t="shared" si="8"/>
        <v>3.375</v>
      </c>
      <c r="K26" s="96">
        <f t="shared" si="9"/>
        <v>3.375</v>
      </c>
    </row>
    <row r="27" spans="3:11" ht="13.5" thickBot="1">
      <c r="C27" s="91" t="s">
        <v>30</v>
      </c>
      <c r="D27" s="92" t="s">
        <v>19</v>
      </c>
      <c r="E27" s="93" t="s">
        <v>38</v>
      </c>
      <c r="F27" s="87">
        <f t="shared" si="5"/>
        <v>10</v>
      </c>
      <c r="G27" s="125">
        <v>3</v>
      </c>
      <c r="H27" s="89">
        <f t="shared" si="6"/>
        <v>0.046875</v>
      </c>
      <c r="I27" s="96">
        <f t="shared" si="7"/>
        <v>0.5062500000000001</v>
      </c>
      <c r="J27" s="96">
        <f t="shared" si="8"/>
        <v>5.062500000000001</v>
      </c>
      <c r="K27" s="96">
        <f t="shared" si="9"/>
        <v>5.062500000000001</v>
      </c>
    </row>
    <row r="28" spans="3:11" ht="13.5" thickBot="1">
      <c r="C28" s="91" t="s">
        <v>24</v>
      </c>
      <c r="D28" s="92" t="s">
        <v>15</v>
      </c>
      <c r="E28" s="93" t="s">
        <v>37</v>
      </c>
      <c r="F28" s="87">
        <f t="shared" si="5"/>
        <v>10</v>
      </c>
      <c r="G28" s="125">
        <v>3</v>
      </c>
      <c r="H28" s="89">
        <f t="shared" si="6"/>
        <v>0.046875</v>
      </c>
      <c r="I28" s="96">
        <f t="shared" si="7"/>
        <v>0.5062500000000001</v>
      </c>
      <c r="J28" s="96">
        <f t="shared" si="8"/>
        <v>5.062500000000001</v>
      </c>
      <c r="K28" s="96">
        <f t="shared" si="9"/>
        <v>5.062500000000001</v>
      </c>
    </row>
    <row r="29" spans="3:11" ht="13.5" thickBot="1">
      <c r="C29" s="91" t="s">
        <v>43</v>
      </c>
      <c r="D29" s="92" t="s">
        <v>19</v>
      </c>
      <c r="E29" s="93" t="s">
        <v>38</v>
      </c>
      <c r="F29" s="87">
        <f t="shared" si="5"/>
        <v>10</v>
      </c>
      <c r="G29" s="125">
        <v>3</v>
      </c>
      <c r="H29" s="89">
        <f t="shared" si="6"/>
        <v>0.046875</v>
      </c>
      <c r="I29" s="96">
        <f t="shared" si="7"/>
        <v>0.5062500000000001</v>
      </c>
      <c r="J29" s="96">
        <f t="shared" si="8"/>
        <v>5.062500000000001</v>
      </c>
      <c r="K29" s="96">
        <f t="shared" si="9"/>
        <v>5.062500000000001</v>
      </c>
    </row>
    <row r="30" spans="3:11" ht="13.5" thickBot="1">
      <c r="C30" s="91" t="s">
        <v>25</v>
      </c>
      <c r="D30" s="92" t="s">
        <v>19</v>
      </c>
      <c r="E30" s="93" t="s">
        <v>38</v>
      </c>
      <c r="F30" s="87">
        <f t="shared" si="5"/>
        <v>10</v>
      </c>
      <c r="G30" s="125">
        <v>4</v>
      </c>
      <c r="H30" s="89">
        <f t="shared" si="6"/>
        <v>0.0625</v>
      </c>
      <c r="I30" s="96">
        <f t="shared" si="7"/>
        <v>0.675</v>
      </c>
      <c r="J30" s="96">
        <f t="shared" si="8"/>
        <v>6.75</v>
      </c>
      <c r="K30" s="96">
        <f t="shared" si="9"/>
        <v>6.75</v>
      </c>
    </row>
    <row r="31" spans="3:11" ht="13.5" thickBot="1">
      <c r="C31" s="91" t="s">
        <v>31</v>
      </c>
      <c r="D31" s="92" t="s">
        <v>19</v>
      </c>
      <c r="E31" s="93" t="s">
        <v>111</v>
      </c>
      <c r="F31" s="87">
        <f t="shared" si="5"/>
        <v>0</v>
      </c>
      <c r="G31" s="125">
        <v>5</v>
      </c>
      <c r="H31" s="89">
        <f t="shared" si="6"/>
        <v>0.078125</v>
      </c>
      <c r="I31" s="96">
        <f t="shared" si="7"/>
        <v>0.84375</v>
      </c>
      <c r="J31" s="96">
        <f t="shared" si="8"/>
        <v>0</v>
      </c>
      <c r="K31" s="96">
        <f t="shared" si="9"/>
        <v>8.4375</v>
      </c>
    </row>
    <row r="32" spans="2:11" ht="13.5" thickBot="1">
      <c r="B32" s="47" t="s">
        <v>2</v>
      </c>
      <c r="C32" s="91" t="s">
        <v>26</v>
      </c>
      <c r="D32" s="92" t="s">
        <v>19</v>
      </c>
      <c r="E32" s="93" t="s">
        <v>38</v>
      </c>
      <c r="F32" s="87">
        <f t="shared" si="5"/>
        <v>10</v>
      </c>
      <c r="G32" s="125">
        <v>5</v>
      </c>
      <c r="H32" s="89">
        <f t="shared" si="6"/>
        <v>0.078125</v>
      </c>
      <c r="I32" s="96">
        <f t="shared" si="7"/>
        <v>0.84375</v>
      </c>
      <c r="J32" s="96">
        <f t="shared" si="8"/>
        <v>8.4375</v>
      </c>
      <c r="K32" s="96">
        <f t="shared" si="9"/>
        <v>8.4375</v>
      </c>
    </row>
    <row r="33" spans="3:11" ht="13.5" thickBot="1">
      <c r="C33" s="91" t="s">
        <v>27</v>
      </c>
      <c r="D33" s="92" t="s">
        <v>19</v>
      </c>
      <c r="E33" s="93" t="s">
        <v>111</v>
      </c>
      <c r="F33" s="87">
        <f t="shared" si="5"/>
        <v>0</v>
      </c>
      <c r="G33" s="125">
        <v>5</v>
      </c>
      <c r="H33" s="89">
        <f t="shared" si="6"/>
        <v>0.078125</v>
      </c>
      <c r="I33" s="96">
        <f t="shared" si="7"/>
        <v>0.84375</v>
      </c>
      <c r="J33" s="96">
        <f t="shared" si="8"/>
        <v>0</v>
      </c>
      <c r="K33" s="96">
        <f t="shared" si="9"/>
        <v>8.4375</v>
      </c>
    </row>
    <row r="34" spans="3:11" ht="13.5" thickBot="1">
      <c r="C34" s="126" t="s">
        <v>28</v>
      </c>
      <c r="D34" s="127" t="s">
        <v>23</v>
      </c>
      <c r="E34" s="93" t="s">
        <v>110</v>
      </c>
      <c r="F34" s="87">
        <f t="shared" si="5"/>
        <v>6.666</v>
      </c>
      <c r="G34" s="128">
        <v>5</v>
      </c>
      <c r="H34" s="89">
        <f t="shared" si="6"/>
        <v>0.078125</v>
      </c>
      <c r="I34" s="96">
        <f t="shared" si="7"/>
        <v>0.84375</v>
      </c>
      <c r="J34" s="96">
        <f t="shared" si="8"/>
        <v>5.6244375</v>
      </c>
      <c r="K34" s="96">
        <f t="shared" si="9"/>
        <v>8.4375</v>
      </c>
    </row>
    <row r="35" spans="3:11" ht="13.5" thickBot="1">
      <c r="C35" s="91" t="s">
        <v>32</v>
      </c>
      <c r="D35" s="92" t="s">
        <v>17</v>
      </c>
      <c r="E35" s="93" t="s">
        <v>110</v>
      </c>
      <c r="F35" s="87">
        <f t="shared" si="5"/>
        <v>7.5</v>
      </c>
      <c r="G35" s="125">
        <v>4</v>
      </c>
      <c r="H35" s="89">
        <f t="shared" si="6"/>
        <v>0.0625</v>
      </c>
      <c r="I35" s="96">
        <f t="shared" si="7"/>
        <v>0.675</v>
      </c>
      <c r="J35" s="96">
        <f t="shared" si="8"/>
        <v>5.0625</v>
      </c>
      <c r="K35" s="96">
        <f t="shared" si="9"/>
        <v>6.75</v>
      </c>
    </row>
    <row r="36" spans="3:11" ht="12.75">
      <c r="C36" s="91" t="s">
        <v>33</v>
      </c>
      <c r="D36" s="92" t="s">
        <v>19</v>
      </c>
      <c r="E36" s="93" t="s">
        <v>111</v>
      </c>
      <c r="F36" s="87">
        <f t="shared" si="5"/>
        <v>0</v>
      </c>
      <c r="G36" s="125">
        <v>4</v>
      </c>
      <c r="H36" s="89">
        <f t="shared" si="6"/>
        <v>0.0625</v>
      </c>
      <c r="I36" s="96">
        <f t="shared" si="7"/>
        <v>0.675</v>
      </c>
      <c r="J36" s="96">
        <f t="shared" si="8"/>
        <v>0</v>
      </c>
      <c r="K36" s="96">
        <f t="shared" si="9"/>
        <v>6.75</v>
      </c>
    </row>
    <row r="37" spans="3:11" ht="13.5" thickBot="1">
      <c r="C37" s="109" t="s">
        <v>34</v>
      </c>
      <c r="D37" s="110" t="s">
        <v>19</v>
      </c>
      <c r="E37" s="111" t="s">
        <v>38</v>
      </c>
      <c r="F37" s="129">
        <f t="shared" si="5"/>
        <v>10</v>
      </c>
      <c r="G37" s="130">
        <v>3</v>
      </c>
      <c r="H37" s="114">
        <f t="shared" si="6"/>
        <v>0.046875</v>
      </c>
      <c r="I37" s="114">
        <f t="shared" si="7"/>
        <v>0.5062500000000001</v>
      </c>
      <c r="J37" s="114">
        <f t="shared" si="8"/>
        <v>5.062500000000001</v>
      </c>
      <c r="K37" s="115">
        <f t="shared" si="9"/>
        <v>5.062500000000001</v>
      </c>
    </row>
    <row r="38" spans="3:11" ht="12.75">
      <c r="C38" s="121"/>
      <c r="D38" s="121"/>
      <c r="E38" s="121"/>
      <c r="F38" s="121"/>
      <c r="G38" s="121">
        <f>SUM(G22:G37)</f>
        <v>64</v>
      </c>
      <c r="H38" s="121"/>
      <c r="I38" s="96"/>
      <c r="J38" s="96"/>
      <c r="K38" s="96"/>
    </row>
  </sheetData>
  <sheetProtection/>
  <mergeCells count="1">
    <mergeCell ref="M16:N18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">
      <selection activeCell="L11" sqref="L11"/>
    </sheetView>
  </sheetViews>
  <sheetFormatPr defaultColWidth="9.140625" defaultRowHeight="12.75"/>
  <sheetData>
    <row r="1" spans="3:9" ht="12.75">
      <c r="C1" s="48" t="s">
        <v>88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87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0.5210690340909091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562.7545568181819</v>
      </c>
      <c r="K7" s="17">
        <f>SUM(K8:K37)</f>
        <v>1080</v>
      </c>
    </row>
    <row r="8" spans="3:11" ht="13.5" thickBot="1">
      <c r="C8" s="84" t="s">
        <v>14</v>
      </c>
      <c r="D8" s="85" t="s">
        <v>19</v>
      </c>
      <c r="E8" s="86" t="s">
        <v>38</v>
      </c>
      <c r="F8" s="87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88">
        <v>5</v>
      </c>
      <c r="H8" s="89">
        <f aca="true" t="shared" si="1" ref="H8:H18">G8/$G$20</f>
        <v>0.11363636363636363</v>
      </c>
      <c r="I8" s="89">
        <f>IF(E8="","",H8*$I$2)</f>
        <v>11.045454545454545</v>
      </c>
      <c r="J8" s="89">
        <f>IF(E8="","",F8*I8)</f>
        <v>110.45454545454545</v>
      </c>
      <c r="K8" s="90">
        <f>IF(E8="","",10*I8)</f>
        <v>110.45454545454545</v>
      </c>
    </row>
    <row r="9" spans="3:11" ht="13.5" thickBot="1">
      <c r="C9" s="91" t="s">
        <v>16</v>
      </c>
      <c r="D9" s="92" t="s">
        <v>15</v>
      </c>
      <c r="E9" s="93" t="s">
        <v>110</v>
      </c>
      <c r="F9" s="94">
        <f t="shared" si="0"/>
        <v>5</v>
      </c>
      <c r="G9" s="95">
        <v>5</v>
      </c>
      <c r="H9" s="89">
        <f t="shared" si="1"/>
        <v>0.11363636363636363</v>
      </c>
      <c r="I9" s="96">
        <f aca="true" t="shared" si="2" ref="I9:I18">IF(E9="","",H9*$I$2)</f>
        <v>11.045454545454545</v>
      </c>
      <c r="J9" s="96">
        <f aca="true" t="shared" si="3" ref="J9:J18">IF(E9="","",F9*I9)</f>
        <v>55.22727272727273</v>
      </c>
      <c r="K9" s="97">
        <f aca="true" t="shared" si="4" ref="K9:K18">IF(E9="","",10*I9)</f>
        <v>110.45454545454545</v>
      </c>
    </row>
    <row r="10" spans="3:11" ht="13.5" thickBot="1">
      <c r="C10" s="91" t="s">
        <v>18</v>
      </c>
      <c r="D10" s="92" t="s">
        <v>17</v>
      </c>
      <c r="E10" s="93" t="s">
        <v>110</v>
      </c>
      <c r="F10" s="94">
        <f t="shared" si="0"/>
        <v>7.5</v>
      </c>
      <c r="G10" s="95">
        <v>5</v>
      </c>
      <c r="H10" s="89">
        <f t="shared" si="1"/>
        <v>0.11363636363636363</v>
      </c>
      <c r="I10" s="96">
        <f t="shared" si="2"/>
        <v>11.045454545454545</v>
      </c>
      <c r="J10" s="96">
        <f t="shared" si="3"/>
        <v>82.8409090909091</v>
      </c>
      <c r="K10" s="97">
        <f t="shared" si="4"/>
        <v>110.45454545454545</v>
      </c>
    </row>
    <row r="11" spans="3:11" ht="13.5" thickBot="1">
      <c r="C11" s="91" t="s">
        <v>20</v>
      </c>
      <c r="D11" s="92" t="s">
        <v>19</v>
      </c>
      <c r="E11" s="93" t="s">
        <v>111</v>
      </c>
      <c r="F11" s="94">
        <f t="shared" si="0"/>
        <v>0</v>
      </c>
      <c r="G11" s="95">
        <v>5</v>
      </c>
      <c r="H11" s="89">
        <f t="shared" si="1"/>
        <v>0.11363636363636363</v>
      </c>
      <c r="I11" s="96">
        <f t="shared" si="2"/>
        <v>11.045454545454545</v>
      </c>
      <c r="J11" s="96">
        <f t="shared" si="3"/>
        <v>0</v>
      </c>
      <c r="K11" s="97">
        <f t="shared" si="4"/>
        <v>110.45454545454545</v>
      </c>
    </row>
    <row r="12" spans="3:11" ht="13.5" thickBot="1">
      <c r="C12" s="91" t="s">
        <v>21</v>
      </c>
      <c r="D12" s="92" t="s">
        <v>15</v>
      </c>
      <c r="E12" s="93" t="s">
        <v>112</v>
      </c>
      <c r="F12" s="94">
        <f t="shared" si="0"/>
        <v>0</v>
      </c>
      <c r="G12" s="95">
        <v>3</v>
      </c>
      <c r="H12" s="89">
        <f t="shared" si="1"/>
        <v>0.06818181818181818</v>
      </c>
      <c r="I12" s="96">
        <f t="shared" si="2"/>
        <v>6.627272727272727</v>
      </c>
      <c r="J12" s="96">
        <f t="shared" si="3"/>
        <v>0</v>
      </c>
      <c r="K12" s="97">
        <f t="shared" si="4"/>
        <v>66.27272727272727</v>
      </c>
    </row>
    <row r="13" spans="3:11" ht="13.5" thickBot="1">
      <c r="C13" s="98">
        <v>1.6</v>
      </c>
      <c r="D13" s="99" t="s">
        <v>15</v>
      </c>
      <c r="E13" s="100" t="s">
        <v>110</v>
      </c>
      <c r="F13" s="101">
        <f t="shared" si="0"/>
        <v>5</v>
      </c>
      <c r="G13" s="102">
        <v>5</v>
      </c>
      <c r="H13" s="103">
        <f t="shared" si="1"/>
        <v>0.11363636363636363</v>
      </c>
      <c r="I13" s="104">
        <f t="shared" si="2"/>
        <v>11.045454545454545</v>
      </c>
      <c r="J13" s="104">
        <f t="shared" si="3"/>
        <v>55.22727272727273</v>
      </c>
      <c r="K13" s="105">
        <f t="shared" si="4"/>
        <v>110.45454545454545</v>
      </c>
    </row>
    <row r="14" spans="2:11" ht="13.5" thickBot="1">
      <c r="B14" t="s">
        <v>35</v>
      </c>
      <c r="C14" s="91">
        <v>1.7</v>
      </c>
      <c r="D14" s="92" t="s">
        <v>15</v>
      </c>
      <c r="E14" s="93" t="s">
        <v>112</v>
      </c>
      <c r="F14" s="94">
        <f t="shared" si="0"/>
        <v>0</v>
      </c>
      <c r="G14" s="95">
        <v>3</v>
      </c>
      <c r="H14" s="89">
        <f t="shared" si="1"/>
        <v>0.06818181818181818</v>
      </c>
      <c r="I14" s="96">
        <f t="shared" si="2"/>
        <v>6.627272727272727</v>
      </c>
      <c r="J14" s="96">
        <f t="shared" si="3"/>
        <v>0</v>
      </c>
      <c r="K14" s="97">
        <f t="shared" si="4"/>
        <v>66.27272727272727</v>
      </c>
    </row>
    <row r="15" spans="3:11" ht="13.5" thickBot="1">
      <c r="C15" s="106">
        <v>1.8</v>
      </c>
      <c r="D15" s="92" t="s">
        <v>15</v>
      </c>
      <c r="E15" s="93" t="s">
        <v>110</v>
      </c>
      <c r="F15" s="94">
        <f t="shared" si="0"/>
        <v>5</v>
      </c>
      <c r="G15" s="95">
        <v>5</v>
      </c>
      <c r="H15" s="89">
        <f t="shared" si="1"/>
        <v>0.11363636363636363</v>
      </c>
      <c r="I15" s="96">
        <f t="shared" si="2"/>
        <v>11.045454545454545</v>
      </c>
      <c r="J15" s="96">
        <f t="shared" si="3"/>
        <v>55.22727272727273</v>
      </c>
      <c r="K15" s="97">
        <f t="shared" si="4"/>
        <v>110.45454545454545</v>
      </c>
    </row>
    <row r="16" spans="3:14" ht="13.5" thickBot="1">
      <c r="C16" s="107" t="s">
        <v>42</v>
      </c>
      <c r="D16" s="92" t="s">
        <v>15</v>
      </c>
      <c r="E16" s="93" t="s">
        <v>37</v>
      </c>
      <c r="F16" s="94">
        <f t="shared" si="0"/>
        <v>10</v>
      </c>
      <c r="G16" s="95">
        <v>3</v>
      </c>
      <c r="H16" s="89">
        <f t="shared" si="1"/>
        <v>0.06818181818181818</v>
      </c>
      <c r="I16" s="96">
        <f t="shared" si="2"/>
        <v>6.627272727272727</v>
      </c>
      <c r="J16" s="96">
        <f t="shared" si="3"/>
        <v>66.27272727272727</v>
      </c>
      <c r="K16" s="97">
        <f t="shared" si="4"/>
        <v>66.27272727272727</v>
      </c>
      <c r="M16" s="191" t="s">
        <v>117</v>
      </c>
      <c r="N16" s="193"/>
    </row>
    <row r="17" spans="3:14" ht="13.5" thickBot="1">
      <c r="C17" s="91">
        <v>2.1</v>
      </c>
      <c r="D17" s="92" t="s">
        <v>17</v>
      </c>
      <c r="E17" s="93" t="s">
        <v>112</v>
      </c>
      <c r="F17" s="94">
        <f t="shared" si="0"/>
        <v>5</v>
      </c>
      <c r="G17" s="95">
        <v>3</v>
      </c>
      <c r="H17" s="89">
        <f t="shared" si="1"/>
        <v>0.06818181818181818</v>
      </c>
      <c r="I17" s="96">
        <f t="shared" si="2"/>
        <v>6.627272727272727</v>
      </c>
      <c r="J17" s="96">
        <f t="shared" si="3"/>
        <v>33.13636363636363</v>
      </c>
      <c r="K17" s="97">
        <f t="shared" si="4"/>
        <v>66.27272727272727</v>
      </c>
      <c r="M17" s="193"/>
      <c r="N17" s="193"/>
    </row>
    <row r="18" spans="3:14" ht="12.75">
      <c r="C18" s="98" t="s">
        <v>36</v>
      </c>
      <c r="D18" s="99" t="s">
        <v>19</v>
      </c>
      <c r="E18" s="100" t="s">
        <v>38</v>
      </c>
      <c r="F18" s="101">
        <f t="shared" si="0"/>
        <v>10</v>
      </c>
      <c r="G18" s="102">
        <v>2</v>
      </c>
      <c r="H18" s="108">
        <f t="shared" si="1"/>
        <v>0.045454545454545456</v>
      </c>
      <c r="I18" s="104">
        <f t="shared" si="2"/>
        <v>4.418181818181819</v>
      </c>
      <c r="J18" s="104">
        <f t="shared" si="3"/>
        <v>44.18181818181819</v>
      </c>
      <c r="K18" s="105">
        <f t="shared" si="4"/>
        <v>44.18181818181819</v>
      </c>
      <c r="M18" s="193"/>
      <c r="N18" s="193"/>
    </row>
    <row r="19" spans="3:11" ht="13.5" thickBot="1">
      <c r="C19" s="109"/>
      <c r="D19" s="110"/>
      <c r="E19" s="111"/>
      <c r="F19" s="112"/>
      <c r="G19" s="113"/>
      <c r="H19" s="114"/>
      <c r="I19" s="114"/>
      <c r="J19" s="114"/>
      <c r="K19" s="115"/>
    </row>
    <row r="20" spans="3:11" ht="12.75">
      <c r="C20" s="116"/>
      <c r="D20" s="117"/>
      <c r="E20" s="118"/>
      <c r="F20" s="119"/>
      <c r="G20" s="120">
        <f>SUM(G8:G19)</f>
        <v>44</v>
      </c>
      <c r="H20" s="96"/>
      <c r="I20" s="96"/>
      <c r="J20" s="96"/>
      <c r="K20" s="96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84" t="s">
        <v>14</v>
      </c>
      <c r="D22" s="85" t="s">
        <v>23</v>
      </c>
      <c r="E22" s="86" t="s">
        <v>110</v>
      </c>
      <c r="F22" s="87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6.666</v>
      </c>
      <c r="G22" s="123">
        <v>5</v>
      </c>
      <c r="H22" s="89">
        <f aca="true" t="shared" si="6" ref="H22:H37">G22/$G$38</f>
        <v>0.078125</v>
      </c>
      <c r="I22" s="96">
        <f>IF(E22="","",H22*$I$3)</f>
        <v>0.84375</v>
      </c>
      <c r="J22" s="96">
        <f>IF(E22="","",F22*I22)</f>
        <v>5.6244375</v>
      </c>
      <c r="K22" s="96">
        <f>IF(E22="","",10*I22)</f>
        <v>8.4375</v>
      </c>
    </row>
    <row r="23" spans="3:11" ht="13.5" thickBot="1">
      <c r="C23" s="91" t="s">
        <v>18</v>
      </c>
      <c r="D23" s="92" t="s">
        <v>17</v>
      </c>
      <c r="E23" s="93" t="s">
        <v>114</v>
      </c>
      <c r="F23" s="87">
        <f t="shared" si="5"/>
        <v>0</v>
      </c>
      <c r="G23" s="124">
        <v>5</v>
      </c>
      <c r="H23" s="89">
        <f t="shared" si="6"/>
        <v>0.078125</v>
      </c>
      <c r="I23" s="96">
        <f aca="true" t="shared" si="7" ref="I23:I37">IF(E23="","",H23*$I$3)</f>
        <v>0.84375</v>
      </c>
      <c r="J23" s="96">
        <f aca="true" t="shared" si="8" ref="J23:J37">IF(E23="","",F23*I23)</f>
        <v>0</v>
      </c>
      <c r="K23" s="96">
        <f aca="true" t="shared" si="9" ref="K23:K37">IF(E23="","",10*I23)</f>
        <v>8.4375</v>
      </c>
    </row>
    <row r="24" spans="3:11" ht="13.5" thickBot="1">
      <c r="C24" s="91" t="s">
        <v>20</v>
      </c>
      <c r="D24" s="92" t="s">
        <v>15</v>
      </c>
      <c r="E24" s="93" t="s">
        <v>112</v>
      </c>
      <c r="F24" s="87">
        <f t="shared" si="5"/>
        <v>0</v>
      </c>
      <c r="G24" s="125">
        <v>5</v>
      </c>
      <c r="H24" s="89">
        <f t="shared" si="6"/>
        <v>0.078125</v>
      </c>
      <c r="I24" s="96">
        <f t="shared" si="7"/>
        <v>0.84375</v>
      </c>
      <c r="J24" s="96">
        <f t="shared" si="8"/>
        <v>0</v>
      </c>
      <c r="K24" s="96">
        <f t="shared" si="9"/>
        <v>8.4375</v>
      </c>
    </row>
    <row r="25" spans="3:11" ht="13.5" thickBot="1">
      <c r="C25" s="91" t="s">
        <v>29</v>
      </c>
      <c r="D25" s="92" t="s">
        <v>19</v>
      </c>
      <c r="E25" s="93" t="s">
        <v>38</v>
      </c>
      <c r="F25" s="87">
        <f t="shared" si="5"/>
        <v>10</v>
      </c>
      <c r="G25" s="125">
        <v>3</v>
      </c>
      <c r="H25" s="89">
        <f t="shared" si="6"/>
        <v>0.046875</v>
      </c>
      <c r="I25" s="96">
        <f t="shared" si="7"/>
        <v>0.5062500000000001</v>
      </c>
      <c r="J25" s="96">
        <f t="shared" si="8"/>
        <v>5.062500000000001</v>
      </c>
      <c r="K25" s="96">
        <f t="shared" si="9"/>
        <v>5.062500000000001</v>
      </c>
    </row>
    <row r="26" spans="3:11" ht="13.5" thickBot="1">
      <c r="C26" s="91" t="s">
        <v>22</v>
      </c>
      <c r="D26" s="92" t="s">
        <v>19</v>
      </c>
      <c r="E26" s="93" t="s">
        <v>38</v>
      </c>
      <c r="F26" s="87">
        <f t="shared" si="5"/>
        <v>10</v>
      </c>
      <c r="G26" s="125">
        <v>2</v>
      </c>
      <c r="H26" s="89">
        <f t="shared" si="6"/>
        <v>0.03125</v>
      </c>
      <c r="I26" s="96">
        <f t="shared" si="7"/>
        <v>0.3375</v>
      </c>
      <c r="J26" s="96">
        <f t="shared" si="8"/>
        <v>3.375</v>
      </c>
      <c r="K26" s="96">
        <f t="shared" si="9"/>
        <v>3.375</v>
      </c>
    </row>
    <row r="27" spans="3:11" ht="13.5" thickBot="1">
      <c r="C27" s="91" t="s">
        <v>30</v>
      </c>
      <c r="D27" s="92" t="s">
        <v>19</v>
      </c>
      <c r="E27" s="93" t="s">
        <v>38</v>
      </c>
      <c r="F27" s="87">
        <f t="shared" si="5"/>
        <v>10</v>
      </c>
      <c r="G27" s="125">
        <v>3</v>
      </c>
      <c r="H27" s="89">
        <f t="shared" si="6"/>
        <v>0.046875</v>
      </c>
      <c r="I27" s="96">
        <f t="shared" si="7"/>
        <v>0.5062500000000001</v>
      </c>
      <c r="J27" s="96">
        <f t="shared" si="8"/>
        <v>5.062500000000001</v>
      </c>
      <c r="K27" s="96">
        <f t="shared" si="9"/>
        <v>5.062500000000001</v>
      </c>
    </row>
    <row r="28" spans="3:11" ht="13.5" thickBot="1">
      <c r="C28" s="91" t="s">
        <v>24</v>
      </c>
      <c r="D28" s="92" t="s">
        <v>15</v>
      </c>
      <c r="E28" s="93" t="s">
        <v>37</v>
      </c>
      <c r="F28" s="87">
        <f t="shared" si="5"/>
        <v>10</v>
      </c>
      <c r="G28" s="125">
        <v>3</v>
      </c>
      <c r="H28" s="89">
        <f t="shared" si="6"/>
        <v>0.046875</v>
      </c>
      <c r="I28" s="96">
        <f t="shared" si="7"/>
        <v>0.5062500000000001</v>
      </c>
      <c r="J28" s="96">
        <f t="shared" si="8"/>
        <v>5.062500000000001</v>
      </c>
      <c r="K28" s="96">
        <f t="shared" si="9"/>
        <v>5.062500000000001</v>
      </c>
    </row>
    <row r="29" spans="3:11" ht="13.5" thickBot="1">
      <c r="C29" s="91" t="s">
        <v>43</v>
      </c>
      <c r="D29" s="92" t="s">
        <v>19</v>
      </c>
      <c r="E29" s="93" t="s">
        <v>38</v>
      </c>
      <c r="F29" s="87">
        <f t="shared" si="5"/>
        <v>10</v>
      </c>
      <c r="G29" s="125">
        <v>3</v>
      </c>
      <c r="H29" s="89">
        <f t="shared" si="6"/>
        <v>0.046875</v>
      </c>
      <c r="I29" s="96">
        <f t="shared" si="7"/>
        <v>0.5062500000000001</v>
      </c>
      <c r="J29" s="96">
        <f t="shared" si="8"/>
        <v>5.062500000000001</v>
      </c>
      <c r="K29" s="96">
        <f t="shared" si="9"/>
        <v>5.062500000000001</v>
      </c>
    </row>
    <row r="30" spans="3:11" ht="13.5" thickBot="1">
      <c r="C30" s="91" t="s">
        <v>25</v>
      </c>
      <c r="D30" s="92" t="s">
        <v>19</v>
      </c>
      <c r="E30" s="93" t="s">
        <v>38</v>
      </c>
      <c r="F30" s="87">
        <f t="shared" si="5"/>
        <v>10</v>
      </c>
      <c r="G30" s="125">
        <v>4</v>
      </c>
      <c r="H30" s="89">
        <f t="shared" si="6"/>
        <v>0.0625</v>
      </c>
      <c r="I30" s="96">
        <f t="shared" si="7"/>
        <v>0.675</v>
      </c>
      <c r="J30" s="96">
        <f t="shared" si="8"/>
        <v>6.75</v>
      </c>
      <c r="K30" s="96">
        <f t="shared" si="9"/>
        <v>6.75</v>
      </c>
    </row>
    <row r="31" spans="3:11" ht="13.5" thickBot="1">
      <c r="C31" s="91" t="s">
        <v>31</v>
      </c>
      <c r="D31" s="92" t="s">
        <v>19</v>
      </c>
      <c r="E31" s="93" t="s">
        <v>111</v>
      </c>
      <c r="F31" s="87">
        <f t="shared" si="5"/>
        <v>0</v>
      </c>
      <c r="G31" s="125">
        <v>5</v>
      </c>
      <c r="H31" s="89">
        <f t="shared" si="6"/>
        <v>0.078125</v>
      </c>
      <c r="I31" s="96">
        <f t="shared" si="7"/>
        <v>0.84375</v>
      </c>
      <c r="J31" s="96">
        <f t="shared" si="8"/>
        <v>0</v>
      </c>
      <c r="K31" s="96">
        <f t="shared" si="9"/>
        <v>8.4375</v>
      </c>
    </row>
    <row r="32" spans="2:11" ht="13.5" thickBot="1">
      <c r="B32" s="47" t="s">
        <v>2</v>
      </c>
      <c r="C32" s="91" t="s">
        <v>26</v>
      </c>
      <c r="D32" s="92" t="s">
        <v>19</v>
      </c>
      <c r="E32" s="93" t="s">
        <v>38</v>
      </c>
      <c r="F32" s="87">
        <f t="shared" si="5"/>
        <v>10</v>
      </c>
      <c r="G32" s="125">
        <v>5</v>
      </c>
      <c r="H32" s="89">
        <f t="shared" si="6"/>
        <v>0.078125</v>
      </c>
      <c r="I32" s="96">
        <f t="shared" si="7"/>
        <v>0.84375</v>
      </c>
      <c r="J32" s="96">
        <f t="shared" si="8"/>
        <v>8.4375</v>
      </c>
      <c r="K32" s="96">
        <f t="shared" si="9"/>
        <v>8.4375</v>
      </c>
    </row>
    <row r="33" spans="3:11" ht="13.5" thickBot="1">
      <c r="C33" s="91" t="s">
        <v>27</v>
      </c>
      <c r="D33" s="92" t="s">
        <v>19</v>
      </c>
      <c r="E33" s="93" t="s">
        <v>111</v>
      </c>
      <c r="F33" s="87">
        <f t="shared" si="5"/>
        <v>0</v>
      </c>
      <c r="G33" s="125">
        <v>5</v>
      </c>
      <c r="H33" s="89">
        <f t="shared" si="6"/>
        <v>0.078125</v>
      </c>
      <c r="I33" s="96">
        <f t="shared" si="7"/>
        <v>0.84375</v>
      </c>
      <c r="J33" s="96">
        <f t="shared" si="8"/>
        <v>0</v>
      </c>
      <c r="K33" s="96">
        <f t="shared" si="9"/>
        <v>8.4375</v>
      </c>
    </row>
    <row r="34" spans="3:11" ht="13.5" thickBot="1">
      <c r="C34" s="126" t="s">
        <v>28</v>
      </c>
      <c r="D34" s="127" t="s">
        <v>23</v>
      </c>
      <c r="E34" s="93" t="s">
        <v>110</v>
      </c>
      <c r="F34" s="87">
        <f t="shared" si="5"/>
        <v>6.666</v>
      </c>
      <c r="G34" s="128">
        <v>5</v>
      </c>
      <c r="H34" s="89">
        <f t="shared" si="6"/>
        <v>0.078125</v>
      </c>
      <c r="I34" s="96">
        <f t="shared" si="7"/>
        <v>0.84375</v>
      </c>
      <c r="J34" s="96">
        <f t="shared" si="8"/>
        <v>5.6244375</v>
      </c>
      <c r="K34" s="96">
        <f t="shared" si="9"/>
        <v>8.4375</v>
      </c>
    </row>
    <row r="35" spans="3:11" ht="13.5" thickBot="1">
      <c r="C35" s="91" t="s">
        <v>32</v>
      </c>
      <c r="D35" s="92" t="s">
        <v>17</v>
      </c>
      <c r="E35" s="93" t="s">
        <v>110</v>
      </c>
      <c r="F35" s="87">
        <f t="shared" si="5"/>
        <v>7.5</v>
      </c>
      <c r="G35" s="125">
        <v>4</v>
      </c>
      <c r="H35" s="89">
        <f t="shared" si="6"/>
        <v>0.0625</v>
      </c>
      <c r="I35" s="96">
        <f t="shared" si="7"/>
        <v>0.675</v>
      </c>
      <c r="J35" s="96">
        <f t="shared" si="8"/>
        <v>5.0625</v>
      </c>
      <c r="K35" s="96">
        <f t="shared" si="9"/>
        <v>6.75</v>
      </c>
    </row>
    <row r="36" spans="3:11" ht="12.75">
      <c r="C36" s="91" t="s">
        <v>33</v>
      </c>
      <c r="D36" s="92" t="s">
        <v>19</v>
      </c>
      <c r="E36" s="93" t="s">
        <v>111</v>
      </c>
      <c r="F36" s="87">
        <f t="shared" si="5"/>
        <v>0</v>
      </c>
      <c r="G36" s="125">
        <v>4</v>
      </c>
      <c r="H36" s="89">
        <f t="shared" si="6"/>
        <v>0.0625</v>
      </c>
      <c r="I36" s="96">
        <f t="shared" si="7"/>
        <v>0.675</v>
      </c>
      <c r="J36" s="96">
        <f t="shared" si="8"/>
        <v>0</v>
      </c>
      <c r="K36" s="96">
        <f t="shared" si="9"/>
        <v>6.75</v>
      </c>
    </row>
    <row r="37" spans="3:11" ht="13.5" thickBot="1">
      <c r="C37" s="109" t="s">
        <v>34</v>
      </c>
      <c r="D37" s="110" t="s">
        <v>19</v>
      </c>
      <c r="E37" s="111" t="s">
        <v>38</v>
      </c>
      <c r="F37" s="129">
        <f t="shared" si="5"/>
        <v>10</v>
      </c>
      <c r="G37" s="130">
        <v>3</v>
      </c>
      <c r="H37" s="114">
        <f t="shared" si="6"/>
        <v>0.046875</v>
      </c>
      <c r="I37" s="114">
        <f t="shared" si="7"/>
        <v>0.5062500000000001</v>
      </c>
      <c r="J37" s="114">
        <f t="shared" si="8"/>
        <v>5.062500000000001</v>
      </c>
      <c r="K37" s="115">
        <f t="shared" si="9"/>
        <v>5.062500000000001</v>
      </c>
    </row>
    <row r="38" spans="3:11" ht="12.75">
      <c r="C38" s="121"/>
      <c r="D38" s="121"/>
      <c r="E38" s="121"/>
      <c r="F38" s="121"/>
      <c r="G38" s="121">
        <f>SUM(G22:G37)</f>
        <v>64</v>
      </c>
      <c r="H38" s="121"/>
      <c r="I38" s="96"/>
      <c r="J38" s="96"/>
      <c r="K38" s="96"/>
    </row>
  </sheetData>
  <sheetProtection/>
  <mergeCells count="1">
    <mergeCell ref="M16:N18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Q15" sqref="Q15"/>
    </sheetView>
  </sheetViews>
  <sheetFormatPr defaultColWidth="9.140625" defaultRowHeight="12.75"/>
  <sheetData>
    <row r="1" spans="3:9" ht="12.75">
      <c r="C1" s="48" t="s">
        <v>89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90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0.5253188210227273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567.3443267045456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112</v>
      </c>
      <c r="F9" s="27">
        <f t="shared" si="0"/>
        <v>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0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112</v>
      </c>
      <c r="F14" s="27">
        <f t="shared" si="0"/>
        <v>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0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110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6.666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5.6244375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112</v>
      </c>
      <c r="F28" s="21">
        <f t="shared" si="5"/>
        <v>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0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112</v>
      </c>
      <c r="F34" s="21">
        <f t="shared" si="5"/>
        <v>3.333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2.81221875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38"/>
  <sheetViews>
    <sheetView tabSelected="1" zoomScalePageLayoutView="0" workbookViewId="0" topLeftCell="A1">
      <selection activeCell="O29" sqref="O29"/>
    </sheetView>
  </sheetViews>
  <sheetFormatPr defaultColWidth="9.140625" defaultRowHeight="12.75"/>
  <sheetData>
    <row r="1" spans="3:9" ht="12.75">
      <c r="C1" s="48" t="s">
        <v>91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92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0.6869673295454546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741.924715909091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3:11" ht="13.5" thickBot="1"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3:11" ht="13.5" thickBot="1"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26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22" sqref="C22:K38"/>
    </sheetView>
  </sheetViews>
  <sheetFormatPr defaultColWidth="9.140625" defaultRowHeight="12.75"/>
  <sheetData>
    <row r="1" spans="3:9" ht="12.75">
      <c r="C1" s="48" t="s">
        <v>46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44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0.5602388494318182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605.0579573863637</v>
      </c>
      <c r="K7" s="17">
        <f>SUM(K8:K37)</f>
        <v>1080</v>
      </c>
    </row>
    <row r="8" spans="3:12" ht="13.5" thickBot="1">
      <c r="C8" s="131" t="s">
        <v>14</v>
      </c>
      <c r="D8" s="132" t="s">
        <v>19</v>
      </c>
      <c r="E8" s="133" t="s">
        <v>38</v>
      </c>
      <c r="F8" s="134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135">
        <v>5</v>
      </c>
      <c r="H8" s="136">
        <f aca="true" t="shared" si="1" ref="H8:H18">G8/$G$20</f>
        <v>0.11363636363636363</v>
      </c>
      <c r="I8" s="136">
        <f>IF(E8="","",H8*$I$2)</f>
        <v>11.045454545454545</v>
      </c>
      <c r="J8" s="136">
        <f>IF(E8="","",F8*I8)</f>
        <v>110.45454545454545</v>
      </c>
      <c r="K8" s="137">
        <f>IF(E8="","",10*I8)</f>
        <v>110.45454545454545</v>
      </c>
      <c r="L8" s="138"/>
    </row>
    <row r="9" spans="3:12" ht="13.5" thickBot="1">
      <c r="C9" s="139" t="s">
        <v>16</v>
      </c>
      <c r="D9" s="140" t="s">
        <v>15</v>
      </c>
      <c r="E9" s="141" t="s">
        <v>112</v>
      </c>
      <c r="F9" s="142">
        <f t="shared" si="0"/>
        <v>0</v>
      </c>
      <c r="G9" s="143">
        <v>5</v>
      </c>
      <c r="H9" s="136">
        <f t="shared" si="1"/>
        <v>0.11363636363636363</v>
      </c>
      <c r="I9" s="144">
        <f aca="true" t="shared" si="2" ref="I9:I18">IF(E9="","",H9*$I$2)</f>
        <v>11.045454545454545</v>
      </c>
      <c r="J9" s="144">
        <f aca="true" t="shared" si="3" ref="J9:J18">IF(E9="","",F9*I9)</f>
        <v>0</v>
      </c>
      <c r="K9" s="145">
        <f aca="true" t="shared" si="4" ref="K9:K18">IF(E9="","",10*I9)</f>
        <v>110.45454545454545</v>
      </c>
      <c r="L9" s="138"/>
    </row>
    <row r="10" spans="3:12" ht="13.5" thickBot="1">
      <c r="C10" s="139" t="s">
        <v>18</v>
      </c>
      <c r="D10" s="140" t="s">
        <v>17</v>
      </c>
      <c r="E10" s="141" t="s">
        <v>113</v>
      </c>
      <c r="F10" s="142">
        <f t="shared" si="0"/>
        <v>2.5</v>
      </c>
      <c r="G10" s="143">
        <v>5</v>
      </c>
      <c r="H10" s="136">
        <f t="shared" si="1"/>
        <v>0.11363636363636363</v>
      </c>
      <c r="I10" s="144">
        <f t="shared" si="2"/>
        <v>11.045454545454545</v>
      </c>
      <c r="J10" s="144">
        <f t="shared" si="3"/>
        <v>27.613636363636363</v>
      </c>
      <c r="K10" s="145">
        <f t="shared" si="4"/>
        <v>110.45454545454545</v>
      </c>
      <c r="L10" s="138"/>
    </row>
    <row r="11" spans="3:12" ht="13.5" thickBot="1">
      <c r="C11" s="139" t="s">
        <v>20</v>
      </c>
      <c r="D11" s="140" t="s">
        <v>19</v>
      </c>
      <c r="E11" s="141" t="s">
        <v>38</v>
      </c>
      <c r="F11" s="142">
        <f t="shared" si="0"/>
        <v>10</v>
      </c>
      <c r="G11" s="143">
        <v>5</v>
      </c>
      <c r="H11" s="136">
        <f t="shared" si="1"/>
        <v>0.11363636363636363</v>
      </c>
      <c r="I11" s="144">
        <f t="shared" si="2"/>
        <v>11.045454545454545</v>
      </c>
      <c r="J11" s="144">
        <f t="shared" si="3"/>
        <v>110.45454545454545</v>
      </c>
      <c r="K11" s="145">
        <f t="shared" si="4"/>
        <v>110.45454545454545</v>
      </c>
      <c r="L11" s="138"/>
    </row>
    <row r="12" spans="3:12" ht="13.5" thickBot="1">
      <c r="C12" s="139" t="s">
        <v>21</v>
      </c>
      <c r="D12" s="140" t="s">
        <v>15</v>
      </c>
      <c r="E12" s="141" t="s">
        <v>112</v>
      </c>
      <c r="F12" s="142">
        <f t="shared" si="0"/>
        <v>0</v>
      </c>
      <c r="G12" s="143">
        <v>3</v>
      </c>
      <c r="H12" s="136">
        <f t="shared" si="1"/>
        <v>0.06818181818181818</v>
      </c>
      <c r="I12" s="144">
        <f t="shared" si="2"/>
        <v>6.627272727272727</v>
      </c>
      <c r="J12" s="144">
        <f t="shared" si="3"/>
        <v>0</v>
      </c>
      <c r="K12" s="145">
        <f t="shared" si="4"/>
        <v>66.27272727272727</v>
      </c>
      <c r="L12" s="138"/>
    </row>
    <row r="13" spans="3:12" ht="13.5" thickBot="1">
      <c r="C13" s="146">
        <v>1.6</v>
      </c>
      <c r="D13" s="147" t="s">
        <v>15</v>
      </c>
      <c r="E13" s="148" t="s">
        <v>110</v>
      </c>
      <c r="F13" s="149">
        <f t="shared" si="0"/>
        <v>5</v>
      </c>
      <c r="G13" s="150">
        <v>5</v>
      </c>
      <c r="H13" s="151">
        <f t="shared" si="1"/>
        <v>0.11363636363636363</v>
      </c>
      <c r="I13" s="152">
        <f t="shared" si="2"/>
        <v>11.045454545454545</v>
      </c>
      <c r="J13" s="152">
        <f t="shared" si="3"/>
        <v>55.22727272727273</v>
      </c>
      <c r="K13" s="153">
        <f t="shared" si="4"/>
        <v>110.45454545454545</v>
      </c>
      <c r="L13" s="138"/>
    </row>
    <row r="14" spans="2:12" ht="13.5" thickBot="1">
      <c r="B14" t="s">
        <v>35</v>
      </c>
      <c r="C14" s="139">
        <v>1.7</v>
      </c>
      <c r="D14" s="140" t="s">
        <v>15</v>
      </c>
      <c r="E14" s="141" t="s">
        <v>110</v>
      </c>
      <c r="F14" s="142">
        <f t="shared" si="0"/>
        <v>5</v>
      </c>
      <c r="G14" s="143">
        <v>3</v>
      </c>
      <c r="H14" s="136">
        <f t="shared" si="1"/>
        <v>0.06818181818181818</v>
      </c>
      <c r="I14" s="144">
        <f t="shared" si="2"/>
        <v>6.627272727272727</v>
      </c>
      <c r="J14" s="144">
        <f t="shared" si="3"/>
        <v>33.13636363636363</v>
      </c>
      <c r="K14" s="145">
        <f t="shared" si="4"/>
        <v>66.27272727272727</v>
      </c>
      <c r="L14" s="138"/>
    </row>
    <row r="15" spans="3:12" ht="13.5" thickBot="1">
      <c r="C15" s="154">
        <v>1.8</v>
      </c>
      <c r="D15" s="140" t="s">
        <v>15</v>
      </c>
      <c r="E15" s="141" t="s">
        <v>110</v>
      </c>
      <c r="F15" s="142">
        <f t="shared" si="0"/>
        <v>5</v>
      </c>
      <c r="G15" s="143">
        <v>5</v>
      </c>
      <c r="H15" s="136">
        <f t="shared" si="1"/>
        <v>0.11363636363636363</v>
      </c>
      <c r="I15" s="144">
        <f t="shared" si="2"/>
        <v>11.045454545454545</v>
      </c>
      <c r="J15" s="144">
        <f t="shared" si="3"/>
        <v>55.22727272727273</v>
      </c>
      <c r="K15" s="145">
        <f t="shared" si="4"/>
        <v>110.45454545454545</v>
      </c>
      <c r="L15" s="138"/>
    </row>
    <row r="16" spans="3:12" ht="13.5" thickBot="1">
      <c r="C16" s="155" t="s">
        <v>42</v>
      </c>
      <c r="D16" s="140" t="s">
        <v>15</v>
      </c>
      <c r="E16" s="141" t="s">
        <v>110</v>
      </c>
      <c r="F16" s="142">
        <f t="shared" si="0"/>
        <v>5</v>
      </c>
      <c r="G16" s="143">
        <v>3</v>
      </c>
      <c r="H16" s="136">
        <f t="shared" si="1"/>
        <v>0.06818181818181818</v>
      </c>
      <c r="I16" s="144">
        <f t="shared" si="2"/>
        <v>6.627272727272727</v>
      </c>
      <c r="J16" s="144">
        <f t="shared" si="3"/>
        <v>33.13636363636363</v>
      </c>
      <c r="K16" s="145">
        <f t="shared" si="4"/>
        <v>66.27272727272727</v>
      </c>
      <c r="L16" s="138"/>
    </row>
    <row r="17" spans="3:12" ht="13.5" thickBot="1">
      <c r="C17" s="139">
        <v>2.1</v>
      </c>
      <c r="D17" s="140" t="s">
        <v>17</v>
      </c>
      <c r="E17" s="141" t="s">
        <v>110</v>
      </c>
      <c r="F17" s="142">
        <f t="shared" si="0"/>
        <v>7.5</v>
      </c>
      <c r="G17" s="143">
        <v>3</v>
      </c>
      <c r="H17" s="136">
        <f t="shared" si="1"/>
        <v>0.06818181818181818</v>
      </c>
      <c r="I17" s="144">
        <f t="shared" si="2"/>
        <v>6.627272727272727</v>
      </c>
      <c r="J17" s="144">
        <f t="shared" si="3"/>
        <v>49.70454545454545</v>
      </c>
      <c r="K17" s="145">
        <f t="shared" si="4"/>
        <v>66.27272727272727</v>
      </c>
      <c r="L17" s="138"/>
    </row>
    <row r="18" spans="3:12" ht="12.75">
      <c r="C18" s="146" t="s">
        <v>36</v>
      </c>
      <c r="D18" s="147" t="s">
        <v>19</v>
      </c>
      <c r="E18" s="148" t="s">
        <v>38</v>
      </c>
      <c r="F18" s="149">
        <f t="shared" si="0"/>
        <v>10</v>
      </c>
      <c r="G18" s="150">
        <v>2</v>
      </c>
      <c r="H18" s="156">
        <f t="shared" si="1"/>
        <v>0.045454545454545456</v>
      </c>
      <c r="I18" s="152">
        <f t="shared" si="2"/>
        <v>4.418181818181819</v>
      </c>
      <c r="J18" s="152">
        <f t="shared" si="3"/>
        <v>44.18181818181819</v>
      </c>
      <c r="K18" s="153">
        <f t="shared" si="4"/>
        <v>44.18181818181819</v>
      </c>
      <c r="L18" s="138"/>
    </row>
    <row r="19" spans="3:12" ht="13.5" thickBot="1">
      <c r="C19" s="157"/>
      <c r="D19" s="158"/>
      <c r="E19" s="159"/>
      <c r="F19" s="160"/>
      <c r="G19" s="161"/>
      <c r="H19" s="162"/>
      <c r="I19" s="162"/>
      <c r="J19" s="162"/>
      <c r="K19" s="163"/>
      <c r="L19" s="138"/>
    </row>
    <row r="20" spans="3:12" ht="12.75">
      <c r="C20" s="164"/>
      <c r="D20" s="165"/>
      <c r="E20" s="166"/>
      <c r="F20" s="167"/>
      <c r="G20" s="168">
        <f>SUM(G8:G19)</f>
        <v>44</v>
      </c>
      <c r="H20" s="144"/>
      <c r="I20" s="144"/>
      <c r="J20" s="144"/>
      <c r="K20" s="144"/>
      <c r="L20" s="13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31" t="s">
        <v>14</v>
      </c>
      <c r="D22" s="132" t="s">
        <v>23</v>
      </c>
      <c r="E22" s="133" t="s">
        <v>37</v>
      </c>
      <c r="F22" s="134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169">
        <v>5</v>
      </c>
      <c r="H22" s="136">
        <f aca="true" t="shared" si="6" ref="H22:H37">G22/$G$38</f>
        <v>0.078125</v>
      </c>
      <c r="I22" s="144">
        <f>IF(E22="","",H22*$I$3)</f>
        <v>0.84375</v>
      </c>
      <c r="J22" s="144">
        <f>IF(E22="","",F22*I22)</f>
        <v>8.4375</v>
      </c>
      <c r="K22" s="144">
        <f>IF(E22="","",10*I22)</f>
        <v>8.4375</v>
      </c>
    </row>
    <row r="23" spans="3:11" ht="13.5" thickBot="1">
      <c r="C23" s="139" t="s">
        <v>18</v>
      </c>
      <c r="D23" s="140" t="s">
        <v>17</v>
      </c>
      <c r="E23" s="141" t="s">
        <v>110</v>
      </c>
      <c r="F23" s="134">
        <f t="shared" si="5"/>
        <v>7.5</v>
      </c>
      <c r="G23" s="170">
        <v>5</v>
      </c>
      <c r="H23" s="136">
        <f t="shared" si="6"/>
        <v>0.078125</v>
      </c>
      <c r="I23" s="144">
        <f aca="true" t="shared" si="7" ref="I23:I37">IF(E23="","",H23*$I$3)</f>
        <v>0.84375</v>
      </c>
      <c r="J23" s="144">
        <f aca="true" t="shared" si="8" ref="J23:J37">IF(E23="","",F23*I23)</f>
        <v>6.328125</v>
      </c>
      <c r="K23" s="144">
        <f aca="true" t="shared" si="9" ref="K23:K37">IF(E23="","",10*I23)</f>
        <v>8.4375</v>
      </c>
    </row>
    <row r="24" spans="3:11" ht="13.5" thickBot="1">
      <c r="C24" s="139" t="s">
        <v>20</v>
      </c>
      <c r="D24" s="140" t="s">
        <v>15</v>
      </c>
      <c r="E24" s="141" t="s">
        <v>110</v>
      </c>
      <c r="F24" s="134">
        <f t="shared" si="5"/>
        <v>5</v>
      </c>
      <c r="G24" s="171">
        <v>5</v>
      </c>
      <c r="H24" s="136">
        <f t="shared" si="6"/>
        <v>0.078125</v>
      </c>
      <c r="I24" s="144">
        <f t="shared" si="7"/>
        <v>0.84375</v>
      </c>
      <c r="J24" s="144">
        <f t="shared" si="8"/>
        <v>4.21875</v>
      </c>
      <c r="K24" s="144">
        <f t="shared" si="9"/>
        <v>8.4375</v>
      </c>
    </row>
    <row r="25" spans="3:11" ht="13.5" thickBot="1">
      <c r="C25" s="139" t="s">
        <v>29</v>
      </c>
      <c r="D25" s="140" t="s">
        <v>19</v>
      </c>
      <c r="E25" s="141" t="s">
        <v>38</v>
      </c>
      <c r="F25" s="134">
        <f t="shared" si="5"/>
        <v>10</v>
      </c>
      <c r="G25" s="171">
        <v>3</v>
      </c>
      <c r="H25" s="136">
        <f t="shared" si="6"/>
        <v>0.046875</v>
      </c>
      <c r="I25" s="144">
        <f t="shared" si="7"/>
        <v>0.5062500000000001</v>
      </c>
      <c r="J25" s="144">
        <f t="shared" si="8"/>
        <v>5.062500000000001</v>
      </c>
      <c r="K25" s="144">
        <f t="shared" si="9"/>
        <v>5.062500000000001</v>
      </c>
    </row>
    <row r="26" spans="3:11" ht="13.5" thickBot="1">
      <c r="C26" s="139" t="s">
        <v>22</v>
      </c>
      <c r="D26" s="140" t="s">
        <v>19</v>
      </c>
      <c r="E26" s="141" t="s">
        <v>38</v>
      </c>
      <c r="F26" s="134">
        <f t="shared" si="5"/>
        <v>10</v>
      </c>
      <c r="G26" s="171">
        <v>2</v>
      </c>
      <c r="H26" s="136">
        <f t="shared" si="6"/>
        <v>0.03125</v>
      </c>
      <c r="I26" s="144">
        <f t="shared" si="7"/>
        <v>0.3375</v>
      </c>
      <c r="J26" s="144">
        <f t="shared" si="8"/>
        <v>3.375</v>
      </c>
      <c r="K26" s="144">
        <f t="shared" si="9"/>
        <v>3.375</v>
      </c>
    </row>
    <row r="27" spans="3:11" ht="13.5" thickBot="1">
      <c r="C27" s="139" t="s">
        <v>30</v>
      </c>
      <c r="D27" s="140" t="s">
        <v>19</v>
      </c>
      <c r="E27" s="141" t="s">
        <v>38</v>
      </c>
      <c r="F27" s="134">
        <f t="shared" si="5"/>
        <v>10</v>
      </c>
      <c r="G27" s="171">
        <v>3</v>
      </c>
      <c r="H27" s="136">
        <f t="shared" si="6"/>
        <v>0.046875</v>
      </c>
      <c r="I27" s="144">
        <f t="shared" si="7"/>
        <v>0.5062500000000001</v>
      </c>
      <c r="J27" s="144">
        <f t="shared" si="8"/>
        <v>5.062500000000001</v>
      </c>
      <c r="K27" s="144">
        <f t="shared" si="9"/>
        <v>5.062500000000001</v>
      </c>
    </row>
    <row r="28" spans="3:11" ht="13.5" thickBot="1">
      <c r="C28" s="139" t="s">
        <v>24</v>
      </c>
      <c r="D28" s="140" t="s">
        <v>15</v>
      </c>
      <c r="E28" s="141" t="s">
        <v>112</v>
      </c>
      <c r="F28" s="134">
        <f t="shared" si="5"/>
        <v>0</v>
      </c>
      <c r="G28" s="171">
        <v>3</v>
      </c>
      <c r="H28" s="136">
        <f t="shared" si="6"/>
        <v>0.046875</v>
      </c>
      <c r="I28" s="144">
        <f t="shared" si="7"/>
        <v>0.5062500000000001</v>
      </c>
      <c r="J28" s="144">
        <f t="shared" si="8"/>
        <v>0</v>
      </c>
      <c r="K28" s="144">
        <f t="shared" si="9"/>
        <v>5.062500000000001</v>
      </c>
    </row>
    <row r="29" spans="3:11" ht="13.5" thickBot="1">
      <c r="C29" s="139" t="s">
        <v>43</v>
      </c>
      <c r="D29" s="140" t="s">
        <v>19</v>
      </c>
      <c r="E29" s="141" t="s">
        <v>38</v>
      </c>
      <c r="F29" s="134">
        <f t="shared" si="5"/>
        <v>10</v>
      </c>
      <c r="G29" s="171">
        <v>3</v>
      </c>
      <c r="H29" s="136">
        <f t="shared" si="6"/>
        <v>0.046875</v>
      </c>
      <c r="I29" s="144">
        <f t="shared" si="7"/>
        <v>0.5062500000000001</v>
      </c>
      <c r="J29" s="144">
        <f t="shared" si="8"/>
        <v>5.062500000000001</v>
      </c>
      <c r="K29" s="144">
        <f t="shared" si="9"/>
        <v>5.062500000000001</v>
      </c>
    </row>
    <row r="30" spans="3:11" ht="13.5" thickBot="1">
      <c r="C30" s="139" t="s">
        <v>25</v>
      </c>
      <c r="D30" s="140" t="s">
        <v>19</v>
      </c>
      <c r="E30" s="141" t="s">
        <v>38</v>
      </c>
      <c r="F30" s="134">
        <f t="shared" si="5"/>
        <v>10</v>
      </c>
      <c r="G30" s="171">
        <v>4</v>
      </c>
      <c r="H30" s="136">
        <f t="shared" si="6"/>
        <v>0.0625</v>
      </c>
      <c r="I30" s="144">
        <f t="shared" si="7"/>
        <v>0.675</v>
      </c>
      <c r="J30" s="144">
        <f t="shared" si="8"/>
        <v>6.75</v>
      </c>
      <c r="K30" s="144">
        <f t="shared" si="9"/>
        <v>6.75</v>
      </c>
    </row>
    <row r="31" spans="3:11" ht="13.5" thickBot="1">
      <c r="C31" s="139" t="s">
        <v>31</v>
      </c>
      <c r="D31" s="140" t="s">
        <v>19</v>
      </c>
      <c r="E31" s="141" t="s">
        <v>38</v>
      </c>
      <c r="F31" s="134">
        <f t="shared" si="5"/>
        <v>10</v>
      </c>
      <c r="G31" s="171">
        <v>5</v>
      </c>
      <c r="H31" s="136">
        <f t="shared" si="6"/>
        <v>0.078125</v>
      </c>
      <c r="I31" s="144">
        <f t="shared" si="7"/>
        <v>0.84375</v>
      </c>
      <c r="J31" s="144">
        <f t="shared" si="8"/>
        <v>8.4375</v>
      </c>
      <c r="K31" s="144">
        <f t="shared" si="9"/>
        <v>8.4375</v>
      </c>
    </row>
    <row r="32" spans="1:11" ht="13.5" thickBot="1">
      <c r="A32" s="47"/>
      <c r="B32" s="47" t="s">
        <v>2</v>
      </c>
      <c r="C32" s="139" t="s">
        <v>26</v>
      </c>
      <c r="D32" s="140" t="s">
        <v>19</v>
      </c>
      <c r="E32" s="141" t="s">
        <v>38</v>
      </c>
      <c r="F32" s="134">
        <f t="shared" si="5"/>
        <v>10</v>
      </c>
      <c r="G32" s="171">
        <v>5</v>
      </c>
      <c r="H32" s="136">
        <f t="shared" si="6"/>
        <v>0.078125</v>
      </c>
      <c r="I32" s="144">
        <f t="shared" si="7"/>
        <v>0.84375</v>
      </c>
      <c r="J32" s="144">
        <f t="shared" si="8"/>
        <v>8.4375</v>
      </c>
      <c r="K32" s="144">
        <f t="shared" si="9"/>
        <v>8.4375</v>
      </c>
    </row>
    <row r="33" spans="3:11" ht="13.5" thickBot="1">
      <c r="C33" s="139" t="s">
        <v>27</v>
      </c>
      <c r="D33" s="140" t="s">
        <v>19</v>
      </c>
      <c r="E33" s="141" t="s">
        <v>38</v>
      </c>
      <c r="F33" s="134">
        <f t="shared" si="5"/>
        <v>10</v>
      </c>
      <c r="G33" s="171">
        <v>5</v>
      </c>
      <c r="H33" s="136">
        <f t="shared" si="6"/>
        <v>0.078125</v>
      </c>
      <c r="I33" s="144">
        <f t="shared" si="7"/>
        <v>0.84375</v>
      </c>
      <c r="J33" s="144">
        <f t="shared" si="8"/>
        <v>8.4375</v>
      </c>
      <c r="K33" s="144">
        <f t="shared" si="9"/>
        <v>8.4375</v>
      </c>
    </row>
    <row r="34" spans="3:11" ht="13.5" thickBot="1">
      <c r="C34" s="172" t="s">
        <v>28</v>
      </c>
      <c r="D34" s="173" t="s">
        <v>23</v>
      </c>
      <c r="E34" s="141" t="s">
        <v>112</v>
      </c>
      <c r="F34" s="134">
        <f t="shared" si="5"/>
        <v>3.333</v>
      </c>
      <c r="G34" s="174">
        <v>5</v>
      </c>
      <c r="H34" s="136">
        <f t="shared" si="6"/>
        <v>0.078125</v>
      </c>
      <c r="I34" s="144">
        <f t="shared" si="7"/>
        <v>0.84375</v>
      </c>
      <c r="J34" s="144">
        <f t="shared" si="8"/>
        <v>2.81221875</v>
      </c>
      <c r="K34" s="144">
        <f t="shared" si="9"/>
        <v>8.4375</v>
      </c>
    </row>
    <row r="35" spans="3:11" ht="13.5" thickBot="1">
      <c r="C35" s="139" t="s">
        <v>32</v>
      </c>
      <c r="D35" s="140" t="s">
        <v>17</v>
      </c>
      <c r="E35" s="141" t="s">
        <v>113</v>
      </c>
      <c r="F35" s="134">
        <f t="shared" si="5"/>
        <v>2.5</v>
      </c>
      <c r="G35" s="171">
        <v>4</v>
      </c>
      <c r="H35" s="136">
        <f t="shared" si="6"/>
        <v>0.0625</v>
      </c>
      <c r="I35" s="144">
        <f t="shared" si="7"/>
        <v>0.675</v>
      </c>
      <c r="J35" s="144">
        <f t="shared" si="8"/>
        <v>1.6875</v>
      </c>
      <c r="K35" s="144">
        <f t="shared" si="9"/>
        <v>6.75</v>
      </c>
    </row>
    <row r="36" spans="3:11" ht="12.75">
      <c r="C36" s="139" t="s">
        <v>33</v>
      </c>
      <c r="D36" s="140" t="s">
        <v>19</v>
      </c>
      <c r="E36" s="141" t="s">
        <v>38</v>
      </c>
      <c r="F36" s="134">
        <f t="shared" si="5"/>
        <v>10</v>
      </c>
      <c r="G36" s="171">
        <v>4</v>
      </c>
      <c r="H36" s="136">
        <f t="shared" si="6"/>
        <v>0.0625</v>
      </c>
      <c r="I36" s="144">
        <f t="shared" si="7"/>
        <v>0.675</v>
      </c>
      <c r="J36" s="144">
        <f t="shared" si="8"/>
        <v>6.75</v>
      </c>
      <c r="K36" s="144">
        <f t="shared" si="9"/>
        <v>6.75</v>
      </c>
    </row>
    <row r="37" spans="3:11" ht="13.5" thickBot="1">
      <c r="C37" s="157" t="s">
        <v>34</v>
      </c>
      <c r="D37" s="158" t="s">
        <v>19</v>
      </c>
      <c r="E37" s="159" t="s">
        <v>38</v>
      </c>
      <c r="F37" s="175">
        <f t="shared" si="5"/>
        <v>10</v>
      </c>
      <c r="G37" s="176">
        <v>3</v>
      </c>
      <c r="H37" s="162">
        <f t="shared" si="6"/>
        <v>0.046875</v>
      </c>
      <c r="I37" s="162">
        <f t="shared" si="7"/>
        <v>0.5062500000000001</v>
      </c>
      <c r="J37" s="162">
        <f t="shared" si="8"/>
        <v>5.062500000000001</v>
      </c>
      <c r="K37" s="163">
        <f t="shared" si="9"/>
        <v>5.062500000000001</v>
      </c>
    </row>
    <row r="38" spans="3:11" ht="12.75">
      <c r="C38" s="138"/>
      <c r="D38" s="138"/>
      <c r="E38" s="138"/>
      <c r="F38" s="138"/>
      <c r="G38" s="138">
        <f>SUM(G22:G37)</f>
        <v>64</v>
      </c>
      <c r="H38" s="138"/>
      <c r="I38" s="144"/>
      <c r="J38" s="144"/>
      <c r="K38" s="144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93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94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0.48462357954545454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523.3934659090909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21"/>
    </row>
    <row r="9" spans="3:12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  <c r="L9" s="121"/>
    </row>
    <row r="10" spans="3:12" ht="13.5" thickBot="1">
      <c r="C10" s="24" t="s">
        <v>18</v>
      </c>
      <c r="D10" s="25" t="s">
        <v>17</v>
      </c>
      <c r="E10" s="26" t="s">
        <v>113</v>
      </c>
      <c r="F10" s="27">
        <f t="shared" si="0"/>
        <v>2.5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27.613636363636363</v>
      </c>
      <c r="K10" s="63">
        <f t="shared" si="4"/>
        <v>110.45454545454545</v>
      </c>
      <c r="L10" s="121"/>
    </row>
    <row r="11" spans="3:12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  <c r="L11" s="121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21"/>
    </row>
    <row r="13" spans="3:12" ht="13.5" thickBot="1">
      <c r="C13" s="178">
        <v>1.6</v>
      </c>
      <c r="D13" s="179" t="s">
        <v>15</v>
      </c>
      <c r="E13" s="180" t="s">
        <v>112</v>
      </c>
      <c r="F13" s="181">
        <f t="shared" si="0"/>
        <v>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0</v>
      </c>
      <c r="K13" s="185">
        <f t="shared" si="4"/>
        <v>110.45454545454545</v>
      </c>
      <c r="L13" s="121"/>
    </row>
    <row r="14" spans="2:12" ht="13.5" thickBot="1">
      <c r="B14" t="s">
        <v>35</v>
      </c>
      <c r="C14" s="24">
        <v>1.7</v>
      </c>
      <c r="D14" s="25" t="s">
        <v>15</v>
      </c>
      <c r="E14" s="26" t="s">
        <v>110</v>
      </c>
      <c r="F14" s="27">
        <f t="shared" si="0"/>
        <v>5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33.13636363636363</v>
      </c>
      <c r="K14" s="63">
        <f t="shared" si="4"/>
        <v>66.27272727272727</v>
      </c>
      <c r="L14" s="121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21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21"/>
    </row>
    <row r="17" spans="3:12" ht="13.5" thickBot="1">
      <c r="C17" s="24">
        <v>2.1</v>
      </c>
      <c r="D17" s="25" t="s">
        <v>17</v>
      </c>
      <c r="E17" s="26" t="s">
        <v>113</v>
      </c>
      <c r="F17" s="27">
        <f t="shared" si="0"/>
        <v>2.5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16.568181818181817</v>
      </c>
      <c r="K17" s="63">
        <f t="shared" si="4"/>
        <v>66.27272727272727</v>
      </c>
      <c r="L17" s="121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21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21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21"/>
    </row>
    <row r="21" spans="3:12" ht="13.5" thickBot="1">
      <c r="C21" s="121"/>
      <c r="D21" s="121"/>
      <c r="E21" s="121"/>
      <c r="F21" s="121"/>
      <c r="G21" s="122"/>
      <c r="H21" s="121"/>
      <c r="I21" s="121"/>
      <c r="J21" s="121"/>
      <c r="K21" s="121"/>
      <c r="L21" s="121"/>
    </row>
    <row r="22" spans="3:12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  <c r="L22" s="121"/>
    </row>
    <row r="23" spans="3:12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  <c r="L23" s="121"/>
    </row>
    <row r="24" spans="3:12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  <c r="L24" s="121"/>
    </row>
    <row r="25" spans="3:12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  <c r="L25" s="121"/>
    </row>
    <row r="26" spans="3:12" ht="13.5" thickBot="1">
      <c r="C26" s="24" t="s">
        <v>22</v>
      </c>
      <c r="D26" s="25" t="s">
        <v>19</v>
      </c>
      <c r="E26" s="26" t="s">
        <v>111</v>
      </c>
      <c r="F26" s="21">
        <f t="shared" si="5"/>
        <v>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0</v>
      </c>
      <c r="K26" s="28">
        <f t="shared" si="9"/>
        <v>3.375</v>
      </c>
      <c r="L26" s="121"/>
    </row>
    <row r="27" spans="3:12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  <c r="L27" s="121"/>
    </row>
    <row r="28" spans="3:12" ht="13.5" thickBot="1">
      <c r="C28" s="24" t="s">
        <v>24</v>
      </c>
      <c r="D28" s="25" t="s">
        <v>15</v>
      </c>
      <c r="E28" s="26" t="s">
        <v>112</v>
      </c>
      <c r="F28" s="21">
        <f t="shared" si="5"/>
        <v>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0</v>
      </c>
      <c r="K28" s="28">
        <f t="shared" si="9"/>
        <v>5.062500000000001</v>
      </c>
      <c r="L28" s="121"/>
    </row>
    <row r="29" spans="3:12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  <c r="L29" s="121"/>
    </row>
    <row r="30" spans="3:12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  <c r="L30" s="121"/>
    </row>
    <row r="31" spans="3:12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  <c r="L31" s="121"/>
    </row>
    <row r="32" spans="2:12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  <c r="L32" s="121"/>
    </row>
    <row r="33" spans="3:12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  <c r="L33" s="121"/>
    </row>
    <row r="34" spans="3:12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  <c r="L34" s="121"/>
    </row>
    <row r="35" spans="3:12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28">
        <f t="shared" si="9"/>
        <v>6.75</v>
      </c>
      <c r="L35" s="121"/>
    </row>
    <row r="36" spans="3:12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  <c r="L36" s="121"/>
    </row>
    <row r="37" spans="3:12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  <c r="L37" s="121"/>
    </row>
    <row r="38" spans="3:12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  <c r="L38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Q13" sqref="Q13"/>
    </sheetView>
  </sheetViews>
  <sheetFormatPr defaultColWidth="9.140625" defaultRowHeight="12.75"/>
  <sheetData>
    <row r="1" spans="3:9" ht="12.75">
      <c r="C1" s="48" t="s">
        <v>95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96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0.5186079545454545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560.0965909090909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112</v>
      </c>
      <c r="F9" s="27">
        <f t="shared" si="0"/>
        <v>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0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112</v>
      </c>
      <c r="F17" s="27">
        <f t="shared" si="0"/>
        <v>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33.13636363636363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112</v>
      </c>
      <c r="F35" s="21">
        <f t="shared" si="5"/>
        <v>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3.375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26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97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98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0.5337002840909091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576.3963068181818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21"/>
    </row>
    <row r="9" spans="3:12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  <c r="L9" s="121"/>
    </row>
    <row r="10" spans="3:12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  <c r="L10" s="121"/>
    </row>
    <row r="11" spans="3:12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  <c r="L11" s="121"/>
    </row>
    <row r="12" spans="3:12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  <c r="L12" s="121"/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121"/>
    </row>
    <row r="14" spans="2:12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  <c r="L14" s="121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21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21"/>
    </row>
    <row r="17" spans="3:12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  <c r="L17" s="121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21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21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21"/>
    </row>
    <row r="21" spans="3:12" ht="13.5" thickBot="1">
      <c r="C21" s="121"/>
      <c r="D21" s="121"/>
      <c r="E21" s="121"/>
      <c r="F21" s="121"/>
      <c r="G21" s="122"/>
      <c r="H21" s="121"/>
      <c r="I21" s="121"/>
      <c r="J21" s="121"/>
      <c r="K21" s="121"/>
      <c r="L21" s="121"/>
    </row>
    <row r="22" spans="3:12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  <c r="L22" s="187"/>
    </row>
    <row r="23" spans="3:12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  <c r="L23" s="187"/>
    </row>
    <row r="24" spans="3:12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  <c r="L24" s="187"/>
    </row>
    <row r="25" spans="3:12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  <c r="L25" s="187"/>
    </row>
    <row r="26" spans="3:12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  <c r="L26" s="187"/>
    </row>
    <row r="27" spans="3:12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  <c r="L27" s="187"/>
    </row>
    <row r="28" spans="3:12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  <c r="L28" s="187"/>
    </row>
    <row r="29" spans="3:12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  <c r="L29" s="187"/>
    </row>
    <row r="30" spans="3:12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  <c r="L30" s="187"/>
    </row>
    <row r="31" spans="3:12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  <c r="L31" s="187"/>
    </row>
    <row r="32" spans="2:12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  <c r="L32" s="187"/>
    </row>
    <row r="33" spans="3:12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  <c r="L33" s="187"/>
    </row>
    <row r="34" spans="3:12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  <c r="L34" s="187"/>
    </row>
    <row r="35" spans="3:12" ht="13.5" thickBot="1">
      <c r="C35" s="24" t="s">
        <v>32</v>
      </c>
      <c r="D35" s="25" t="s">
        <v>17</v>
      </c>
      <c r="E35" s="26" t="s">
        <v>114</v>
      </c>
      <c r="F35" s="21">
        <f t="shared" si="5"/>
        <v>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0</v>
      </c>
      <c r="K35" s="28">
        <f t="shared" si="9"/>
        <v>6.75</v>
      </c>
      <c r="L35" s="187"/>
    </row>
    <row r="36" spans="3:12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  <c r="L36" s="187"/>
    </row>
    <row r="37" spans="3:12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  <c r="L37" s="187"/>
    </row>
    <row r="38" spans="3:12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  <c r="L38" s="187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P26" sqref="P26"/>
    </sheetView>
  </sheetViews>
  <sheetFormatPr defaultColWidth="9.140625" defaultRowHeight="12.75"/>
  <sheetData>
    <row r="1" spans="3:9" ht="12.75">
      <c r="C1" s="48" t="s">
        <v>99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100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0.4691522017045454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506.68437784090906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112</v>
      </c>
      <c r="F10" s="27">
        <f t="shared" si="0"/>
        <v>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55.22727272727273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112</v>
      </c>
      <c r="F13" s="181">
        <f t="shared" si="0"/>
        <v>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0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112</v>
      </c>
      <c r="F34" s="21">
        <f t="shared" si="5"/>
        <v>3.333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2.81221875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112</v>
      </c>
      <c r="F35" s="21">
        <f t="shared" si="5"/>
        <v>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3.375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111</v>
      </c>
      <c r="F37" s="46">
        <f t="shared" si="5"/>
        <v>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0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101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102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0.8051367897727273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869.5477329545455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21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21"/>
    </row>
    <row r="10" spans="3:12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  <c r="L10" s="121"/>
    </row>
    <row r="11" spans="3:12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  <c r="L11" s="121"/>
    </row>
    <row r="12" spans="3:12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  <c r="L12" s="121"/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121"/>
    </row>
    <row r="14" spans="2:12" ht="13.5" thickBot="1">
      <c r="B14" t="s">
        <v>35</v>
      </c>
      <c r="C14" s="24">
        <v>1.7</v>
      </c>
      <c r="D14" s="25" t="s">
        <v>15</v>
      </c>
      <c r="E14" s="26" t="s">
        <v>110</v>
      </c>
      <c r="F14" s="27">
        <f t="shared" si="0"/>
        <v>5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33.13636363636363</v>
      </c>
      <c r="K14" s="63">
        <f t="shared" si="4"/>
        <v>66.27272727272727</v>
      </c>
      <c r="L14" s="121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21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21"/>
    </row>
    <row r="17" spans="3:12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  <c r="L17" s="121"/>
    </row>
    <row r="18" spans="3:12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  <c r="L18" s="121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21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21"/>
    </row>
    <row r="21" spans="3:12" ht="13.5" thickBot="1">
      <c r="C21" s="121"/>
      <c r="D21" s="121"/>
      <c r="E21" s="121"/>
      <c r="F21" s="121"/>
      <c r="G21" s="122"/>
      <c r="H21" s="121"/>
      <c r="I21" s="121"/>
      <c r="J21" s="121"/>
      <c r="K21" s="121"/>
      <c r="L21" s="121"/>
    </row>
    <row r="22" spans="3:12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  <c r="L22" s="121"/>
    </row>
    <row r="23" spans="3:12" ht="13.5" thickBot="1">
      <c r="C23" s="24" t="s">
        <v>18</v>
      </c>
      <c r="D23" s="25" t="s">
        <v>17</v>
      </c>
      <c r="E23" s="26" t="s">
        <v>114</v>
      </c>
      <c r="F23" s="21">
        <f t="shared" si="5"/>
        <v>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0</v>
      </c>
      <c r="K23" s="28">
        <f aca="true" t="shared" si="9" ref="K23:K37">IF(E23="","",10*I23)</f>
        <v>8.4375</v>
      </c>
      <c r="L23" s="121"/>
    </row>
    <row r="24" spans="3:12" ht="13.5" thickBot="1">
      <c r="C24" s="24" t="s">
        <v>20</v>
      </c>
      <c r="D24" s="25" t="s">
        <v>15</v>
      </c>
      <c r="E24" s="26" t="s">
        <v>110</v>
      </c>
      <c r="F24" s="21">
        <f t="shared" si="5"/>
        <v>5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4.21875</v>
      </c>
      <c r="K24" s="28">
        <f t="shared" si="9"/>
        <v>8.4375</v>
      </c>
      <c r="L24" s="121"/>
    </row>
    <row r="25" spans="3:12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  <c r="L25" s="121"/>
    </row>
    <row r="26" spans="3:12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  <c r="L26" s="121"/>
    </row>
    <row r="27" spans="3:12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  <c r="L27" s="121"/>
    </row>
    <row r="28" spans="3:12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  <c r="L28" s="121"/>
    </row>
    <row r="29" spans="3:12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  <c r="L29" s="121"/>
    </row>
    <row r="30" spans="3:12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  <c r="L30" s="121"/>
    </row>
    <row r="31" spans="3:12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  <c r="L31" s="121"/>
    </row>
    <row r="32" spans="2:12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  <c r="L32" s="121"/>
    </row>
    <row r="33" spans="3:12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28">
        <f t="shared" si="9"/>
        <v>8.4375</v>
      </c>
      <c r="L33" s="121"/>
    </row>
    <row r="34" spans="3:12" ht="13.5" thickBot="1">
      <c r="C34" s="44" t="s">
        <v>28</v>
      </c>
      <c r="D34" s="45" t="s">
        <v>23</v>
      </c>
      <c r="E34" s="26" t="s">
        <v>110</v>
      </c>
      <c r="F34" s="21">
        <f t="shared" si="5"/>
        <v>6.666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5.6244375</v>
      </c>
      <c r="K34" s="28">
        <f t="shared" si="9"/>
        <v>8.4375</v>
      </c>
      <c r="L34" s="121"/>
    </row>
    <row r="35" spans="3:12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  <c r="L35" s="121"/>
    </row>
    <row r="36" spans="3:12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  <c r="L36" s="121"/>
    </row>
    <row r="37" spans="3:12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  <c r="L37" s="121"/>
    </row>
    <row r="38" spans="3:12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  <c r="L38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103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0.5809303977272727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627.4048295454545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110</v>
      </c>
      <c r="F15" s="27">
        <f t="shared" si="0"/>
        <v>5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55.22727272727273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2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  <c r="L24" s="71"/>
    </row>
    <row r="25" spans="3:12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  <c r="L25" s="71"/>
    </row>
    <row r="26" spans="3:12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  <c r="L26" s="71"/>
    </row>
    <row r="27" spans="3:12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  <c r="L27" s="71"/>
    </row>
    <row r="28" spans="3:12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  <c r="L28" s="71"/>
    </row>
    <row r="29" spans="3:12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  <c r="L29" s="71"/>
    </row>
    <row r="30" spans="3:12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  <c r="L30" s="71"/>
    </row>
    <row r="31" spans="3:12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  <c r="L31" s="71"/>
    </row>
    <row r="32" spans="2:12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  <c r="L32" s="71"/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114</v>
      </c>
      <c r="F35" s="21">
        <f t="shared" si="5"/>
        <v>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0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87"/>
      <c r="D39" s="187"/>
      <c r="E39" s="187"/>
      <c r="F39" s="187"/>
      <c r="G39" s="187"/>
      <c r="H39" s="187"/>
      <c r="I39" s="187"/>
      <c r="J39" s="187"/>
      <c r="K39" s="187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N20" sqref="N20"/>
    </sheetView>
  </sheetViews>
  <sheetFormatPr defaultColWidth="9.140625" defaultRowHeight="12.75"/>
  <sheetData>
    <row r="1" spans="3:9" ht="12.75">
      <c r="C1" s="48" t="s">
        <v>105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0.6576349431818183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710.2457386363637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110</v>
      </c>
      <c r="F15" s="27">
        <f t="shared" si="0"/>
        <v>5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55.22727272727273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114</v>
      </c>
      <c r="F35" s="21">
        <f t="shared" si="5"/>
        <v>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0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">
      <selection activeCell="E22" sqref="E22:E37"/>
    </sheetView>
  </sheetViews>
  <sheetFormatPr defaultColWidth="9.140625" defaultRowHeight="12.75"/>
  <sheetData>
    <row r="1" spans="3:9" ht="12.75">
      <c r="C1" s="48" t="s">
        <v>106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107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0.6962002840909092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751.8963068181819</v>
      </c>
      <c r="K7" s="17">
        <f>SUM(K8:K37)</f>
        <v>1080</v>
      </c>
    </row>
    <row r="8" spans="3:12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  <c r="L8" s="187"/>
    </row>
    <row r="9" spans="3:12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  <c r="L9" s="187"/>
    </row>
    <row r="10" spans="3:12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  <c r="L10" s="187"/>
    </row>
    <row r="11" spans="3:12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  <c r="L11" s="187"/>
    </row>
    <row r="12" spans="3:12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  <c r="L12" s="187"/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187"/>
    </row>
    <row r="14" spans="2:12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  <c r="L14" s="187"/>
    </row>
    <row r="15" spans="3:12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  <c r="L15" s="187"/>
    </row>
    <row r="16" spans="3:12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  <c r="L16" s="187"/>
    </row>
    <row r="17" spans="3:12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  <c r="L17" s="187"/>
    </row>
    <row r="18" spans="3:12" ht="12.75">
      <c r="C18" s="178" t="s">
        <v>36</v>
      </c>
      <c r="D18" s="179" t="s">
        <v>19</v>
      </c>
      <c r="E18" s="180" t="s">
        <v>111</v>
      </c>
      <c r="F18" s="181">
        <f t="shared" si="0"/>
        <v>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0</v>
      </c>
      <c r="K18" s="185">
        <f t="shared" si="4"/>
        <v>44.18181818181819</v>
      </c>
      <c r="L18" s="187"/>
    </row>
    <row r="19" spans="3:12" ht="13.5" thickBot="1">
      <c r="C19" s="32"/>
      <c r="D19" s="33"/>
      <c r="E19" s="34"/>
      <c r="F19" s="35"/>
      <c r="G19" s="67"/>
      <c r="H19" s="36"/>
      <c r="I19" s="36"/>
      <c r="J19" s="36"/>
      <c r="K19" s="186"/>
      <c r="L19" s="187"/>
    </row>
    <row r="20" spans="3:12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  <c r="L20" s="187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2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  <c r="L22" s="187"/>
    </row>
    <row r="23" spans="3:12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  <c r="L23" s="187"/>
    </row>
    <row r="24" spans="3:12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  <c r="L24" s="187"/>
    </row>
    <row r="25" spans="3:12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  <c r="L25" s="187"/>
    </row>
    <row r="26" spans="3:12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  <c r="L26" s="187"/>
    </row>
    <row r="27" spans="3:12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  <c r="L27" s="187"/>
    </row>
    <row r="28" spans="3:12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  <c r="L28" s="187"/>
    </row>
    <row r="29" spans="3:12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  <c r="L29" s="187"/>
    </row>
    <row r="30" spans="3:12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  <c r="L30" s="187"/>
    </row>
    <row r="31" spans="3:12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  <c r="L31" s="187"/>
    </row>
    <row r="32" spans="2:12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  <c r="L32" s="187"/>
    </row>
    <row r="33" spans="3:12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  <c r="L33" s="187"/>
    </row>
    <row r="34" spans="3:12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  <c r="L34" s="187"/>
    </row>
    <row r="35" spans="3:12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  <c r="L35" s="187"/>
    </row>
    <row r="36" spans="3:12" ht="12.75">
      <c r="C36" s="24" t="s">
        <v>33</v>
      </c>
      <c r="D36" s="25" t="s">
        <v>19</v>
      </c>
      <c r="E36" s="26" t="s">
        <v>111</v>
      </c>
      <c r="F36" s="21">
        <f t="shared" si="5"/>
        <v>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0</v>
      </c>
      <c r="K36" s="28">
        <f t="shared" si="9"/>
        <v>6.75</v>
      </c>
      <c r="L36" s="187"/>
    </row>
    <row r="37" spans="3:12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  <c r="L37" s="187"/>
    </row>
    <row r="38" spans="3:12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  <c r="L38" s="187"/>
    </row>
    <row r="39" spans="3:12" ht="12.75"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Q16" sqref="Q16"/>
    </sheetView>
  </sheetViews>
  <sheetFormatPr defaultColWidth="9.140625" defaultRowHeight="12.75"/>
  <sheetData>
    <row r="1" spans="3:9" ht="12.75">
      <c r="C1" s="48" t="s">
        <v>108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109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0.6191051136363637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668.6335227272727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112</v>
      </c>
      <c r="F13" s="181">
        <f t="shared" si="0"/>
        <v>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0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112</v>
      </c>
      <c r="F14" s="27">
        <f t="shared" si="0"/>
        <v>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0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112</v>
      </c>
      <c r="F23" s="21">
        <f t="shared" si="5"/>
        <v>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4.21875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111</v>
      </c>
      <c r="F29" s="21">
        <f t="shared" si="5"/>
        <v>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0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114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114</v>
      </c>
      <c r="F35" s="21">
        <f t="shared" si="5"/>
        <v>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0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R31" sqref="R31"/>
    </sheetView>
  </sheetViews>
  <sheetFormatPr defaultColWidth="9.140625" defaultRowHeight="12.75"/>
  <sheetData>
    <row r="1" spans="3:9" ht="12.75">
      <c r="C1" s="48" t="s">
        <v>39</v>
      </c>
      <c r="D1" s="49" t="s">
        <v>118</v>
      </c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119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0.98125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1059.75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23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29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29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29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1" ht="13.5" thickBot="1">
      <c r="C13" s="75">
        <v>1.6</v>
      </c>
      <c r="D13" s="76" t="s">
        <v>15</v>
      </c>
      <c r="E13" s="77" t="s">
        <v>37</v>
      </c>
      <c r="F13" s="78">
        <f t="shared" si="0"/>
        <v>10</v>
      </c>
      <c r="G13" s="79">
        <v>5</v>
      </c>
      <c r="H13" s="80">
        <f t="shared" si="1"/>
        <v>0.11363636363636363</v>
      </c>
      <c r="I13" s="81">
        <f t="shared" si="2"/>
        <v>11.045454545454545</v>
      </c>
      <c r="J13" s="81">
        <f t="shared" si="3"/>
        <v>110.45454545454545</v>
      </c>
      <c r="K13" s="82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29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29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29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37</v>
      </c>
      <c r="F17" s="27">
        <f t="shared" si="0"/>
        <v>10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66.27272727272727</v>
      </c>
      <c r="K17" s="29">
        <f t="shared" si="4"/>
        <v>66.27272727272727</v>
      </c>
    </row>
    <row r="18" spans="3:11" ht="12.75">
      <c r="C18" s="75" t="s">
        <v>36</v>
      </c>
      <c r="D18" s="76" t="s">
        <v>19</v>
      </c>
      <c r="E18" s="77" t="s">
        <v>38</v>
      </c>
      <c r="F18" s="78">
        <f t="shared" si="0"/>
        <v>10</v>
      </c>
      <c r="G18" s="79">
        <v>2</v>
      </c>
      <c r="H18" s="83">
        <f t="shared" si="1"/>
        <v>0.045454545454545456</v>
      </c>
      <c r="I18" s="81">
        <f t="shared" si="2"/>
        <v>4.418181818181819</v>
      </c>
      <c r="J18" s="81">
        <f t="shared" si="3"/>
        <v>44.18181818181819</v>
      </c>
      <c r="K18" s="82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37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43"/>
    </row>
    <row r="21" ht="13.5" thickBot="1">
      <c r="G21" s="64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43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114</v>
      </c>
      <c r="F23" s="21">
        <f t="shared" si="5"/>
        <v>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0</v>
      </c>
      <c r="K23" s="43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112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43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43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111</v>
      </c>
      <c r="F26" s="21">
        <f t="shared" si="5"/>
        <v>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0</v>
      </c>
      <c r="K26" s="43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43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43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43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43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43">
        <f t="shared" si="9"/>
        <v>8.4375</v>
      </c>
    </row>
    <row r="32" spans="2:11" ht="13.5" thickBot="1">
      <c r="B32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43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43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43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43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43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37">
        <f t="shared" si="9"/>
        <v>5.062500000000001</v>
      </c>
    </row>
    <row r="38" spans="7:11" ht="12.75">
      <c r="G38">
        <f>SUM(G22:G37)</f>
        <v>64</v>
      </c>
      <c r="I38" s="28"/>
      <c r="J38" s="28"/>
      <c r="K38" s="43"/>
    </row>
  </sheetData>
  <sheetProtection/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E22" sqref="E22:E37"/>
    </sheetView>
  </sheetViews>
  <sheetFormatPr defaultColWidth="9.140625" defaultRowHeight="12.75"/>
  <sheetData>
    <row r="1" spans="3:9" ht="12.75">
      <c r="C1" s="48" t="s">
        <v>47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48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0.3126065340909091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337.6150568181818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112</v>
      </c>
      <c r="F9" s="27">
        <f t="shared" si="0"/>
        <v>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0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111</v>
      </c>
      <c r="F11" s="27">
        <f t="shared" si="0"/>
        <v>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0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112</v>
      </c>
      <c r="F14" s="27">
        <f t="shared" si="0"/>
        <v>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0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112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112</v>
      </c>
      <c r="F16" s="27">
        <f t="shared" si="0"/>
        <v>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0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110</v>
      </c>
      <c r="F23" s="21">
        <f t="shared" si="5"/>
        <v>7.5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6.328125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111</v>
      </c>
      <c r="F26" s="21">
        <f t="shared" si="5"/>
        <v>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0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110</v>
      </c>
      <c r="F28" s="21">
        <f t="shared" si="5"/>
        <v>5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2.5312500000000004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111</v>
      </c>
      <c r="F31" s="21">
        <f t="shared" si="5"/>
        <v>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0</v>
      </c>
      <c r="K31" s="28">
        <f t="shared" si="9"/>
        <v>8.4375</v>
      </c>
    </row>
    <row r="32" spans="1:11" ht="13.5" thickBot="1">
      <c r="A32" s="47"/>
      <c r="B32" s="47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113</v>
      </c>
      <c r="F35" s="21">
        <f t="shared" si="5"/>
        <v>2.5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1.6875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R32" sqref="R32"/>
    </sheetView>
  </sheetViews>
  <sheetFormatPr defaultColWidth="9.140625" defaultRowHeight="12.75"/>
  <sheetData>
    <row r="1" spans="3:9" ht="12.75">
      <c r="C1" s="48" t="s">
        <v>39</v>
      </c>
      <c r="D1" s="49" t="s">
        <v>120</v>
      </c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119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0.98125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1059.75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23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29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29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29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1" ht="13.5" thickBot="1">
      <c r="C13" s="75">
        <v>1.6</v>
      </c>
      <c r="D13" s="76" t="s">
        <v>15</v>
      </c>
      <c r="E13" s="77" t="s">
        <v>37</v>
      </c>
      <c r="F13" s="78">
        <f t="shared" si="0"/>
        <v>10</v>
      </c>
      <c r="G13" s="79">
        <v>5</v>
      </c>
      <c r="H13" s="80">
        <f t="shared" si="1"/>
        <v>0.11363636363636363</v>
      </c>
      <c r="I13" s="81">
        <f t="shared" si="2"/>
        <v>11.045454545454545</v>
      </c>
      <c r="J13" s="81">
        <f t="shared" si="3"/>
        <v>110.45454545454545</v>
      </c>
      <c r="K13" s="82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29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29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29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37</v>
      </c>
      <c r="F17" s="27">
        <f t="shared" si="0"/>
        <v>10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66.27272727272727</v>
      </c>
      <c r="K17" s="29">
        <f t="shared" si="4"/>
        <v>66.27272727272727</v>
      </c>
    </row>
    <row r="18" spans="3:11" ht="12.75">
      <c r="C18" s="75" t="s">
        <v>36</v>
      </c>
      <c r="D18" s="76" t="s">
        <v>19</v>
      </c>
      <c r="E18" s="77" t="s">
        <v>38</v>
      </c>
      <c r="F18" s="78">
        <f t="shared" si="0"/>
        <v>10</v>
      </c>
      <c r="G18" s="79">
        <v>2</v>
      </c>
      <c r="H18" s="83">
        <f t="shared" si="1"/>
        <v>0.045454545454545456</v>
      </c>
      <c r="I18" s="81">
        <f t="shared" si="2"/>
        <v>4.418181818181819</v>
      </c>
      <c r="J18" s="81">
        <f t="shared" si="3"/>
        <v>44.18181818181819</v>
      </c>
      <c r="K18" s="82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37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43"/>
    </row>
    <row r="21" ht="13.5" thickBot="1">
      <c r="G21" s="64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43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114</v>
      </c>
      <c r="F23" s="21">
        <f t="shared" si="5"/>
        <v>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0</v>
      </c>
      <c r="K23" s="43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112</v>
      </c>
      <c r="F24" s="21">
        <f t="shared" si="5"/>
        <v>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0</v>
      </c>
      <c r="K24" s="43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43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111</v>
      </c>
      <c r="F26" s="21">
        <f t="shared" si="5"/>
        <v>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0</v>
      </c>
      <c r="K26" s="43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43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43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43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43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43">
        <f t="shared" si="9"/>
        <v>8.4375</v>
      </c>
    </row>
    <row r="32" spans="2:11" ht="13.5" thickBot="1">
      <c r="B32" t="s">
        <v>2</v>
      </c>
      <c r="C32" s="24" t="s">
        <v>26</v>
      </c>
      <c r="D32" s="25" t="s">
        <v>19</v>
      </c>
      <c r="E32" s="26" t="s">
        <v>38</v>
      </c>
      <c r="F32" s="21">
        <f t="shared" si="5"/>
        <v>10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8.4375</v>
      </c>
      <c r="K32" s="43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38</v>
      </c>
      <c r="F33" s="21">
        <f t="shared" si="5"/>
        <v>10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8.4375</v>
      </c>
      <c r="K33" s="43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37</v>
      </c>
      <c r="F34" s="21">
        <f t="shared" si="5"/>
        <v>10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8.4375</v>
      </c>
      <c r="K34" s="43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37</v>
      </c>
      <c r="F35" s="21">
        <f t="shared" si="5"/>
        <v>10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6.75</v>
      </c>
      <c r="K35" s="43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43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37">
        <f t="shared" si="9"/>
        <v>5.062500000000001</v>
      </c>
    </row>
    <row r="38" spans="7:11" ht="12.75">
      <c r="G38">
        <f>SUM(G22:G37)</f>
        <v>64</v>
      </c>
      <c r="I38" s="28"/>
      <c r="J38" s="28"/>
      <c r="K38" s="43"/>
    </row>
  </sheetData>
  <sheetProtection/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2" sqref="C22:K38"/>
    </sheetView>
  </sheetViews>
  <sheetFormatPr defaultColWidth="9.140625" defaultRowHeight="12.75"/>
  <sheetData>
    <row r="1" spans="3:9" ht="12.75">
      <c r="C1" s="48" t="s">
        <v>49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50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0.7394762784090909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798.6343806818182</v>
      </c>
      <c r="K7" s="17">
        <f>SUM(K8:K37)</f>
        <v>1080</v>
      </c>
    </row>
    <row r="8" spans="3:11" ht="13.5" thickBot="1">
      <c r="C8" s="131" t="s">
        <v>14</v>
      </c>
      <c r="D8" s="132" t="s">
        <v>19</v>
      </c>
      <c r="E8" s="133" t="s">
        <v>38</v>
      </c>
      <c r="F8" s="134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135">
        <v>5</v>
      </c>
      <c r="H8" s="136">
        <f aca="true" t="shared" si="1" ref="H8:H18">G8/$G$20</f>
        <v>0.11363636363636363</v>
      </c>
      <c r="I8" s="136">
        <f>IF(E8="","",H8*$I$2)</f>
        <v>11.045454545454545</v>
      </c>
      <c r="J8" s="136">
        <f>IF(E8="","",F8*I8)</f>
        <v>110.45454545454545</v>
      </c>
      <c r="K8" s="137">
        <f>IF(E8="","",10*I8)</f>
        <v>110.45454545454545</v>
      </c>
    </row>
    <row r="9" spans="3:11" ht="13.5" thickBot="1">
      <c r="C9" s="139" t="s">
        <v>16</v>
      </c>
      <c r="D9" s="140" t="s">
        <v>15</v>
      </c>
      <c r="E9" s="141" t="s">
        <v>110</v>
      </c>
      <c r="F9" s="142">
        <f t="shared" si="0"/>
        <v>5</v>
      </c>
      <c r="G9" s="143">
        <v>5</v>
      </c>
      <c r="H9" s="136">
        <f t="shared" si="1"/>
        <v>0.11363636363636363</v>
      </c>
      <c r="I9" s="144">
        <f aca="true" t="shared" si="2" ref="I9:I18">IF(E9="","",H9*$I$2)</f>
        <v>11.045454545454545</v>
      </c>
      <c r="J9" s="144">
        <f aca="true" t="shared" si="3" ref="J9:J18">IF(E9="","",F9*I9)</f>
        <v>55.22727272727273</v>
      </c>
      <c r="K9" s="145">
        <f aca="true" t="shared" si="4" ref="K9:K18">IF(E9="","",10*I9)</f>
        <v>110.45454545454545</v>
      </c>
    </row>
    <row r="10" spans="3:11" ht="13.5" thickBot="1">
      <c r="C10" s="139" t="s">
        <v>18</v>
      </c>
      <c r="D10" s="140" t="s">
        <v>17</v>
      </c>
      <c r="E10" s="141" t="s">
        <v>110</v>
      </c>
      <c r="F10" s="142">
        <f t="shared" si="0"/>
        <v>7.5</v>
      </c>
      <c r="G10" s="143">
        <v>5</v>
      </c>
      <c r="H10" s="136">
        <f t="shared" si="1"/>
        <v>0.11363636363636363</v>
      </c>
      <c r="I10" s="144">
        <f t="shared" si="2"/>
        <v>11.045454545454545</v>
      </c>
      <c r="J10" s="144">
        <f t="shared" si="3"/>
        <v>82.8409090909091</v>
      </c>
      <c r="K10" s="145">
        <f t="shared" si="4"/>
        <v>110.45454545454545</v>
      </c>
    </row>
    <row r="11" spans="3:11" ht="13.5" thickBot="1">
      <c r="C11" s="139" t="s">
        <v>20</v>
      </c>
      <c r="D11" s="140" t="s">
        <v>19</v>
      </c>
      <c r="E11" s="141" t="s">
        <v>111</v>
      </c>
      <c r="F11" s="142">
        <f t="shared" si="0"/>
        <v>0</v>
      </c>
      <c r="G11" s="143">
        <v>5</v>
      </c>
      <c r="H11" s="136">
        <f t="shared" si="1"/>
        <v>0.11363636363636363</v>
      </c>
      <c r="I11" s="144">
        <f t="shared" si="2"/>
        <v>11.045454545454545</v>
      </c>
      <c r="J11" s="144">
        <f t="shared" si="3"/>
        <v>0</v>
      </c>
      <c r="K11" s="145">
        <f t="shared" si="4"/>
        <v>110.45454545454545</v>
      </c>
    </row>
    <row r="12" spans="3:11" ht="13.5" thickBot="1">
      <c r="C12" s="139" t="s">
        <v>21</v>
      </c>
      <c r="D12" s="140" t="s">
        <v>15</v>
      </c>
      <c r="E12" s="141" t="s">
        <v>110</v>
      </c>
      <c r="F12" s="142">
        <f t="shared" si="0"/>
        <v>5</v>
      </c>
      <c r="G12" s="143">
        <v>3</v>
      </c>
      <c r="H12" s="136">
        <f t="shared" si="1"/>
        <v>0.06818181818181818</v>
      </c>
      <c r="I12" s="144">
        <f t="shared" si="2"/>
        <v>6.627272727272727</v>
      </c>
      <c r="J12" s="144">
        <f t="shared" si="3"/>
        <v>33.13636363636363</v>
      </c>
      <c r="K12" s="145">
        <f t="shared" si="4"/>
        <v>66.27272727272727</v>
      </c>
    </row>
    <row r="13" spans="3:11" ht="13.5" thickBot="1">
      <c r="C13" s="146">
        <v>1.6</v>
      </c>
      <c r="D13" s="147" t="s">
        <v>15</v>
      </c>
      <c r="E13" s="148" t="s">
        <v>37</v>
      </c>
      <c r="F13" s="149">
        <f t="shared" si="0"/>
        <v>10</v>
      </c>
      <c r="G13" s="150">
        <v>5</v>
      </c>
      <c r="H13" s="151">
        <f t="shared" si="1"/>
        <v>0.11363636363636363</v>
      </c>
      <c r="I13" s="152">
        <f t="shared" si="2"/>
        <v>11.045454545454545</v>
      </c>
      <c r="J13" s="152">
        <f t="shared" si="3"/>
        <v>110.45454545454545</v>
      </c>
      <c r="K13" s="153">
        <f t="shared" si="4"/>
        <v>110.45454545454545</v>
      </c>
    </row>
    <row r="14" spans="2:11" ht="13.5" thickBot="1">
      <c r="B14" t="s">
        <v>35</v>
      </c>
      <c r="C14" s="139">
        <v>1.7</v>
      </c>
      <c r="D14" s="140" t="s">
        <v>15</v>
      </c>
      <c r="E14" s="141" t="s">
        <v>37</v>
      </c>
      <c r="F14" s="142">
        <f t="shared" si="0"/>
        <v>10</v>
      </c>
      <c r="G14" s="143">
        <v>3</v>
      </c>
      <c r="H14" s="136">
        <f t="shared" si="1"/>
        <v>0.06818181818181818</v>
      </c>
      <c r="I14" s="144">
        <f t="shared" si="2"/>
        <v>6.627272727272727</v>
      </c>
      <c r="J14" s="144">
        <f t="shared" si="3"/>
        <v>66.27272727272727</v>
      </c>
      <c r="K14" s="145">
        <f t="shared" si="4"/>
        <v>66.27272727272727</v>
      </c>
    </row>
    <row r="15" spans="3:11" ht="13.5" thickBot="1">
      <c r="C15" s="154">
        <v>1.8</v>
      </c>
      <c r="D15" s="140" t="s">
        <v>15</v>
      </c>
      <c r="E15" s="141" t="s">
        <v>37</v>
      </c>
      <c r="F15" s="142">
        <f t="shared" si="0"/>
        <v>10</v>
      </c>
      <c r="G15" s="143">
        <v>5</v>
      </c>
      <c r="H15" s="136">
        <f t="shared" si="1"/>
        <v>0.11363636363636363</v>
      </c>
      <c r="I15" s="144">
        <f t="shared" si="2"/>
        <v>11.045454545454545</v>
      </c>
      <c r="J15" s="144">
        <f t="shared" si="3"/>
        <v>110.45454545454545</v>
      </c>
      <c r="K15" s="145">
        <f t="shared" si="4"/>
        <v>110.45454545454545</v>
      </c>
    </row>
    <row r="16" spans="3:11" ht="13.5" thickBot="1">
      <c r="C16" s="155" t="s">
        <v>42</v>
      </c>
      <c r="D16" s="140" t="s">
        <v>15</v>
      </c>
      <c r="E16" s="141" t="s">
        <v>37</v>
      </c>
      <c r="F16" s="142">
        <f t="shared" si="0"/>
        <v>10</v>
      </c>
      <c r="G16" s="143">
        <v>3</v>
      </c>
      <c r="H16" s="136">
        <f t="shared" si="1"/>
        <v>0.06818181818181818</v>
      </c>
      <c r="I16" s="144">
        <f t="shared" si="2"/>
        <v>6.627272727272727</v>
      </c>
      <c r="J16" s="144">
        <f t="shared" si="3"/>
        <v>66.27272727272727</v>
      </c>
      <c r="K16" s="145">
        <f t="shared" si="4"/>
        <v>66.27272727272727</v>
      </c>
    </row>
    <row r="17" spans="3:11" ht="13.5" thickBot="1">
      <c r="C17" s="139">
        <v>2.1</v>
      </c>
      <c r="D17" s="140" t="s">
        <v>17</v>
      </c>
      <c r="E17" s="141" t="s">
        <v>112</v>
      </c>
      <c r="F17" s="142">
        <f t="shared" si="0"/>
        <v>5</v>
      </c>
      <c r="G17" s="143">
        <v>3</v>
      </c>
      <c r="H17" s="136">
        <f t="shared" si="1"/>
        <v>0.06818181818181818</v>
      </c>
      <c r="I17" s="144">
        <f t="shared" si="2"/>
        <v>6.627272727272727</v>
      </c>
      <c r="J17" s="144">
        <f t="shared" si="3"/>
        <v>33.13636363636363</v>
      </c>
      <c r="K17" s="145">
        <f t="shared" si="4"/>
        <v>66.27272727272727</v>
      </c>
    </row>
    <row r="18" spans="3:11" ht="12.75">
      <c r="C18" s="146" t="s">
        <v>36</v>
      </c>
      <c r="D18" s="147" t="s">
        <v>19</v>
      </c>
      <c r="E18" s="148" t="s">
        <v>38</v>
      </c>
      <c r="F18" s="149">
        <f t="shared" si="0"/>
        <v>10</v>
      </c>
      <c r="G18" s="150">
        <v>2</v>
      </c>
      <c r="H18" s="156">
        <f t="shared" si="1"/>
        <v>0.045454545454545456</v>
      </c>
      <c r="I18" s="152">
        <f t="shared" si="2"/>
        <v>4.418181818181819</v>
      </c>
      <c r="J18" s="152">
        <f t="shared" si="3"/>
        <v>44.18181818181819</v>
      </c>
      <c r="K18" s="153">
        <f t="shared" si="4"/>
        <v>44.18181818181819</v>
      </c>
    </row>
    <row r="19" spans="3:11" ht="13.5" thickBot="1">
      <c r="C19" s="157"/>
      <c r="D19" s="158"/>
      <c r="E19" s="159"/>
      <c r="F19" s="160"/>
      <c r="G19" s="161"/>
      <c r="H19" s="162"/>
      <c r="I19" s="162"/>
      <c r="J19" s="162"/>
      <c r="K19" s="163"/>
    </row>
    <row r="20" spans="3:11" ht="12.75">
      <c r="C20" s="164"/>
      <c r="D20" s="165"/>
      <c r="E20" s="166"/>
      <c r="F20" s="167"/>
      <c r="G20" s="168">
        <f>SUM(G8:G19)</f>
        <v>44</v>
      </c>
      <c r="H20" s="144"/>
      <c r="I20" s="144"/>
      <c r="J20" s="144"/>
      <c r="K20" s="144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31" t="s">
        <v>14</v>
      </c>
      <c r="D22" s="132" t="s">
        <v>23</v>
      </c>
      <c r="E22" s="133" t="s">
        <v>37</v>
      </c>
      <c r="F22" s="134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169">
        <v>5</v>
      </c>
      <c r="H22" s="136">
        <f aca="true" t="shared" si="6" ref="H22:H37">G22/$G$38</f>
        <v>0.078125</v>
      </c>
      <c r="I22" s="144">
        <f>IF(E22="","",H22*$I$3)</f>
        <v>0.84375</v>
      </c>
      <c r="J22" s="144">
        <f>IF(E22="","",F22*I22)</f>
        <v>8.4375</v>
      </c>
      <c r="K22" s="144">
        <f>IF(E22="","",10*I22)</f>
        <v>8.4375</v>
      </c>
    </row>
    <row r="23" spans="3:11" ht="13.5" thickBot="1">
      <c r="C23" s="139" t="s">
        <v>18</v>
      </c>
      <c r="D23" s="140" t="s">
        <v>17</v>
      </c>
      <c r="E23" s="141" t="s">
        <v>113</v>
      </c>
      <c r="F23" s="134">
        <f t="shared" si="5"/>
        <v>2.5</v>
      </c>
      <c r="G23" s="170">
        <v>5</v>
      </c>
      <c r="H23" s="136">
        <f t="shared" si="6"/>
        <v>0.078125</v>
      </c>
      <c r="I23" s="144">
        <f aca="true" t="shared" si="7" ref="I23:I37">IF(E23="","",H23*$I$3)</f>
        <v>0.84375</v>
      </c>
      <c r="J23" s="144">
        <f aca="true" t="shared" si="8" ref="J23:J37">IF(E23="","",F23*I23)</f>
        <v>2.109375</v>
      </c>
      <c r="K23" s="144">
        <f aca="true" t="shared" si="9" ref="K23:K37">IF(E23="","",10*I23)</f>
        <v>8.4375</v>
      </c>
    </row>
    <row r="24" spans="3:11" ht="13.5" thickBot="1">
      <c r="C24" s="139" t="s">
        <v>20</v>
      </c>
      <c r="D24" s="140" t="s">
        <v>15</v>
      </c>
      <c r="E24" s="141" t="s">
        <v>37</v>
      </c>
      <c r="F24" s="134">
        <f t="shared" si="5"/>
        <v>10</v>
      </c>
      <c r="G24" s="171">
        <v>5</v>
      </c>
      <c r="H24" s="136">
        <f t="shared" si="6"/>
        <v>0.078125</v>
      </c>
      <c r="I24" s="144">
        <f t="shared" si="7"/>
        <v>0.84375</v>
      </c>
      <c r="J24" s="144">
        <f t="shared" si="8"/>
        <v>8.4375</v>
      </c>
      <c r="K24" s="144">
        <f t="shared" si="9"/>
        <v>8.4375</v>
      </c>
    </row>
    <row r="25" spans="3:11" ht="13.5" thickBot="1">
      <c r="C25" s="139" t="s">
        <v>29</v>
      </c>
      <c r="D25" s="140" t="s">
        <v>19</v>
      </c>
      <c r="E25" s="141" t="s">
        <v>38</v>
      </c>
      <c r="F25" s="134">
        <f t="shared" si="5"/>
        <v>10</v>
      </c>
      <c r="G25" s="171">
        <v>3</v>
      </c>
      <c r="H25" s="136">
        <f t="shared" si="6"/>
        <v>0.046875</v>
      </c>
      <c r="I25" s="144">
        <f t="shared" si="7"/>
        <v>0.5062500000000001</v>
      </c>
      <c r="J25" s="144">
        <f t="shared" si="8"/>
        <v>5.062500000000001</v>
      </c>
      <c r="K25" s="144">
        <f t="shared" si="9"/>
        <v>5.062500000000001</v>
      </c>
    </row>
    <row r="26" spans="3:11" ht="13.5" thickBot="1">
      <c r="C26" s="139" t="s">
        <v>22</v>
      </c>
      <c r="D26" s="140" t="s">
        <v>19</v>
      </c>
      <c r="E26" s="141" t="s">
        <v>38</v>
      </c>
      <c r="F26" s="134">
        <f t="shared" si="5"/>
        <v>10</v>
      </c>
      <c r="G26" s="171">
        <v>2</v>
      </c>
      <c r="H26" s="136">
        <f t="shared" si="6"/>
        <v>0.03125</v>
      </c>
      <c r="I26" s="144">
        <f t="shared" si="7"/>
        <v>0.3375</v>
      </c>
      <c r="J26" s="144">
        <f t="shared" si="8"/>
        <v>3.375</v>
      </c>
      <c r="K26" s="144">
        <f t="shared" si="9"/>
        <v>3.375</v>
      </c>
    </row>
    <row r="27" spans="3:11" ht="13.5" thickBot="1">
      <c r="C27" s="139" t="s">
        <v>30</v>
      </c>
      <c r="D27" s="140" t="s">
        <v>19</v>
      </c>
      <c r="E27" s="141" t="s">
        <v>38</v>
      </c>
      <c r="F27" s="134">
        <f t="shared" si="5"/>
        <v>10</v>
      </c>
      <c r="G27" s="171">
        <v>3</v>
      </c>
      <c r="H27" s="136">
        <f t="shared" si="6"/>
        <v>0.046875</v>
      </c>
      <c r="I27" s="144">
        <f t="shared" si="7"/>
        <v>0.5062500000000001</v>
      </c>
      <c r="J27" s="144">
        <f t="shared" si="8"/>
        <v>5.062500000000001</v>
      </c>
      <c r="K27" s="144">
        <f t="shared" si="9"/>
        <v>5.062500000000001</v>
      </c>
    </row>
    <row r="28" spans="3:11" ht="13.5" thickBot="1">
      <c r="C28" s="139" t="s">
        <v>24</v>
      </c>
      <c r="D28" s="140" t="s">
        <v>15</v>
      </c>
      <c r="E28" s="141" t="s">
        <v>110</v>
      </c>
      <c r="F28" s="134">
        <f t="shared" si="5"/>
        <v>5</v>
      </c>
      <c r="G28" s="171">
        <v>3</v>
      </c>
      <c r="H28" s="136">
        <f t="shared" si="6"/>
        <v>0.046875</v>
      </c>
      <c r="I28" s="144">
        <f t="shared" si="7"/>
        <v>0.5062500000000001</v>
      </c>
      <c r="J28" s="144">
        <f t="shared" si="8"/>
        <v>2.5312500000000004</v>
      </c>
      <c r="K28" s="144">
        <f t="shared" si="9"/>
        <v>5.062500000000001</v>
      </c>
    </row>
    <row r="29" spans="3:11" ht="13.5" thickBot="1">
      <c r="C29" s="139" t="s">
        <v>43</v>
      </c>
      <c r="D29" s="140" t="s">
        <v>19</v>
      </c>
      <c r="E29" s="141" t="s">
        <v>38</v>
      </c>
      <c r="F29" s="134">
        <f t="shared" si="5"/>
        <v>10</v>
      </c>
      <c r="G29" s="171">
        <v>3</v>
      </c>
      <c r="H29" s="136">
        <f t="shared" si="6"/>
        <v>0.046875</v>
      </c>
      <c r="I29" s="144">
        <f t="shared" si="7"/>
        <v>0.5062500000000001</v>
      </c>
      <c r="J29" s="144">
        <f t="shared" si="8"/>
        <v>5.062500000000001</v>
      </c>
      <c r="K29" s="144">
        <f t="shared" si="9"/>
        <v>5.062500000000001</v>
      </c>
    </row>
    <row r="30" spans="3:11" ht="13.5" thickBot="1">
      <c r="C30" s="139" t="s">
        <v>25</v>
      </c>
      <c r="D30" s="140" t="s">
        <v>19</v>
      </c>
      <c r="E30" s="141" t="s">
        <v>38</v>
      </c>
      <c r="F30" s="134">
        <f t="shared" si="5"/>
        <v>10</v>
      </c>
      <c r="G30" s="171">
        <v>4</v>
      </c>
      <c r="H30" s="136">
        <f t="shared" si="6"/>
        <v>0.0625</v>
      </c>
      <c r="I30" s="144">
        <f t="shared" si="7"/>
        <v>0.675</v>
      </c>
      <c r="J30" s="144">
        <f t="shared" si="8"/>
        <v>6.75</v>
      </c>
      <c r="K30" s="144">
        <f t="shared" si="9"/>
        <v>6.75</v>
      </c>
    </row>
    <row r="31" spans="3:11" ht="13.5" thickBot="1">
      <c r="C31" s="139" t="s">
        <v>31</v>
      </c>
      <c r="D31" s="140" t="s">
        <v>19</v>
      </c>
      <c r="E31" s="141" t="s">
        <v>38</v>
      </c>
      <c r="F31" s="134">
        <f t="shared" si="5"/>
        <v>10</v>
      </c>
      <c r="G31" s="171">
        <v>5</v>
      </c>
      <c r="H31" s="136">
        <f t="shared" si="6"/>
        <v>0.078125</v>
      </c>
      <c r="I31" s="144">
        <f t="shared" si="7"/>
        <v>0.84375</v>
      </c>
      <c r="J31" s="144">
        <f t="shared" si="8"/>
        <v>8.4375</v>
      </c>
      <c r="K31" s="144">
        <f t="shared" si="9"/>
        <v>8.4375</v>
      </c>
    </row>
    <row r="32" spans="1:11" ht="13.5" thickBot="1">
      <c r="A32" s="47"/>
      <c r="B32" s="47" t="s">
        <v>2</v>
      </c>
      <c r="C32" s="139" t="s">
        <v>26</v>
      </c>
      <c r="D32" s="140" t="s">
        <v>19</v>
      </c>
      <c r="E32" s="141" t="s">
        <v>38</v>
      </c>
      <c r="F32" s="134">
        <f t="shared" si="5"/>
        <v>10</v>
      </c>
      <c r="G32" s="171">
        <v>5</v>
      </c>
      <c r="H32" s="136">
        <f t="shared" si="6"/>
        <v>0.078125</v>
      </c>
      <c r="I32" s="144">
        <f t="shared" si="7"/>
        <v>0.84375</v>
      </c>
      <c r="J32" s="144">
        <f t="shared" si="8"/>
        <v>8.4375</v>
      </c>
      <c r="K32" s="144">
        <f t="shared" si="9"/>
        <v>8.4375</v>
      </c>
    </row>
    <row r="33" spans="3:11" ht="13.5" thickBot="1">
      <c r="C33" s="139" t="s">
        <v>27</v>
      </c>
      <c r="D33" s="140" t="s">
        <v>19</v>
      </c>
      <c r="E33" s="141" t="s">
        <v>111</v>
      </c>
      <c r="F33" s="134">
        <f t="shared" si="5"/>
        <v>0</v>
      </c>
      <c r="G33" s="171">
        <v>5</v>
      </c>
      <c r="H33" s="136">
        <f t="shared" si="6"/>
        <v>0.078125</v>
      </c>
      <c r="I33" s="144">
        <f t="shared" si="7"/>
        <v>0.84375</v>
      </c>
      <c r="J33" s="144">
        <f t="shared" si="8"/>
        <v>0</v>
      </c>
      <c r="K33" s="144">
        <f t="shared" si="9"/>
        <v>8.4375</v>
      </c>
    </row>
    <row r="34" spans="3:11" ht="13.5" thickBot="1">
      <c r="C34" s="172" t="s">
        <v>28</v>
      </c>
      <c r="D34" s="173" t="s">
        <v>23</v>
      </c>
      <c r="E34" s="141" t="s">
        <v>110</v>
      </c>
      <c r="F34" s="134">
        <f t="shared" si="5"/>
        <v>6.666</v>
      </c>
      <c r="G34" s="174">
        <v>5</v>
      </c>
      <c r="H34" s="136">
        <f t="shared" si="6"/>
        <v>0.078125</v>
      </c>
      <c r="I34" s="144">
        <f t="shared" si="7"/>
        <v>0.84375</v>
      </c>
      <c r="J34" s="144">
        <f t="shared" si="8"/>
        <v>5.6244375</v>
      </c>
      <c r="K34" s="144">
        <f t="shared" si="9"/>
        <v>8.4375</v>
      </c>
    </row>
    <row r="35" spans="3:11" ht="13.5" thickBot="1">
      <c r="C35" s="139" t="s">
        <v>32</v>
      </c>
      <c r="D35" s="140" t="s">
        <v>17</v>
      </c>
      <c r="E35" s="141" t="s">
        <v>110</v>
      </c>
      <c r="F35" s="134">
        <f t="shared" si="5"/>
        <v>7.5</v>
      </c>
      <c r="G35" s="171">
        <v>4</v>
      </c>
      <c r="H35" s="136">
        <f t="shared" si="6"/>
        <v>0.0625</v>
      </c>
      <c r="I35" s="144">
        <f t="shared" si="7"/>
        <v>0.675</v>
      </c>
      <c r="J35" s="144">
        <f t="shared" si="8"/>
        <v>5.0625</v>
      </c>
      <c r="K35" s="144">
        <f t="shared" si="9"/>
        <v>6.75</v>
      </c>
    </row>
    <row r="36" spans="3:11" ht="12.75">
      <c r="C36" s="139" t="s">
        <v>33</v>
      </c>
      <c r="D36" s="140" t="s">
        <v>19</v>
      </c>
      <c r="E36" s="141" t="s">
        <v>38</v>
      </c>
      <c r="F36" s="134">
        <f t="shared" si="5"/>
        <v>10</v>
      </c>
      <c r="G36" s="171">
        <v>4</v>
      </c>
      <c r="H36" s="136">
        <f t="shared" si="6"/>
        <v>0.0625</v>
      </c>
      <c r="I36" s="144">
        <f t="shared" si="7"/>
        <v>0.675</v>
      </c>
      <c r="J36" s="144">
        <f t="shared" si="8"/>
        <v>6.75</v>
      </c>
      <c r="K36" s="144">
        <f t="shared" si="9"/>
        <v>6.75</v>
      </c>
    </row>
    <row r="37" spans="3:11" ht="13.5" thickBot="1">
      <c r="C37" s="157" t="s">
        <v>34</v>
      </c>
      <c r="D37" s="158" t="s">
        <v>19</v>
      </c>
      <c r="E37" s="159" t="s">
        <v>38</v>
      </c>
      <c r="F37" s="175">
        <f t="shared" si="5"/>
        <v>10</v>
      </c>
      <c r="G37" s="176">
        <v>3</v>
      </c>
      <c r="H37" s="162">
        <f t="shared" si="6"/>
        <v>0.046875</v>
      </c>
      <c r="I37" s="162">
        <f t="shared" si="7"/>
        <v>0.5062500000000001</v>
      </c>
      <c r="J37" s="162">
        <f t="shared" si="8"/>
        <v>5.062500000000001</v>
      </c>
      <c r="K37" s="163">
        <f t="shared" si="9"/>
        <v>5.062500000000001</v>
      </c>
    </row>
    <row r="38" spans="3:11" ht="12.75">
      <c r="C38" s="138"/>
      <c r="D38" s="138"/>
      <c r="E38" s="138"/>
      <c r="F38" s="138"/>
      <c r="G38" s="138">
        <f>SUM(G22:G37)</f>
        <v>64</v>
      </c>
      <c r="H38" s="138"/>
      <c r="I38" s="144"/>
      <c r="J38" s="144"/>
      <c r="K38" s="144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C8" sqref="C8:K20"/>
    </sheetView>
  </sheetViews>
  <sheetFormatPr defaultColWidth="9.140625" defaultRowHeight="12.75"/>
  <sheetData>
    <row r="1" spans="3:9" ht="12.75">
      <c r="C1" s="48" t="s">
        <v>51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52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0.774822443181818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836.8082386363635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110</v>
      </c>
      <c r="F10" s="27">
        <f t="shared" si="0"/>
        <v>7.5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82.8409090909091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37</v>
      </c>
      <c r="F12" s="27">
        <f t="shared" si="0"/>
        <v>10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66.27272727272727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38</v>
      </c>
      <c r="F15" s="27">
        <f t="shared" si="0"/>
        <v>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0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113</v>
      </c>
      <c r="F23" s="21">
        <f t="shared" si="5"/>
        <v>2.5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2.109375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87"/>
      <c r="D39" s="187"/>
      <c r="E39" s="187"/>
      <c r="F39" s="187"/>
      <c r="G39" s="187"/>
      <c r="H39" s="187"/>
      <c r="I39" s="187"/>
      <c r="J39" s="187"/>
      <c r="K39" s="187"/>
    </row>
    <row r="40" spans="3:11" ht="12.75">
      <c r="C40" s="121"/>
      <c r="D40" s="121"/>
      <c r="E40" s="121"/>
      <c r="F40" s="121"/>
      <c r="G40" s="121"/>
      <c r="H40" s="121"/>
      <c r="I40" s="121"/>
      <c r="J40" s="121"/>
      <c r="K40" s="12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0">
      <selection activeCell="E22" sqref="E22:E37"/>
    </sheetView>
  </sheetViews>
  <sheetFormatPr defaultColWidth="9.140625" defaultRowHeight="12.75"/>
  <sheetData>
    <row r="1" spans="3:9" ht="12.75">
      <c r="C1" s="48" t="s">
        <v>53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0.7142045454545454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771.340909090909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110</v>
      </c>
      <c r="F9" s="27">
        <f t="shared" si="0"/>
        <v>5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55.22727272727273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2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  <c r="L13" s="73"/>
    </row>
    <row r="14" spans="2:11" ht="13.5" thickBot="1">
      <c r="B14" t="s">
        <v>35</v>
      </c>
      <c r="C14" s="24">
        <v>1.7</v>
      </c>
      <c r="D14" s="25" t="s">
        <v>15</v>
      </c>
      <c r="E14" s="26" t="s">
        <v>110</v>
      </c>
      <c r="F14" s="27">
        <f t="shared" si="0"/>
        <v>5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33.13636363636363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  <row r="39" spans="3:11" ht="12.75">
      <c r="C39" s="121"/>
      <c r="D39" s="121"/>
      <c r="E39" s="121"/>
      <c r="F39" s="121"/>
      <c r="G39" s="121"/>
      <c r="H39" s="121"/>
      <c r="I39" s="121"/>
      <c r="J39" s="121"/>
      <c r="K39" s="121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C22" sqref="C22:K38"/>
    </sheetView>
  </sheetViews>
  <sheetFormatPr defaultColWidth="9.140625" defaultRowHeight="12.75"/>
  <sheetData>
    <row r="1" spans="3:9" ht="12.75">
      <c r="C1" s="48" t="s">
        <v>55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0.9289772727272727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1003.2954545454545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37</v>
      </c>
      <c r="F9" s="27">
        <f t="shared" si="0"/>
        <v>10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110.45454545454545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37</v>
      </c>
      <c r="F10" s="27">
        <f t="shared" si="0"/>
        <v>10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110.45454545454545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110</v>
      </c>
      <c r="F12" s="27">
        <f t="shared" si="0"/>
        <v>5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33.13636363636363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37</v>
      </c>
      <c r="F13" s="181">
        <f t="shared" si="0"/>
        <v>10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110.45454545454545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Q34" sqref="Q34"/>
    </sheetView>
  </sheetViews>
  <sheetFormatPr defaultColWidth="9.140625" defaultRowHeight="12.75"/>
  <sheetData>
    <row r="1" spans="3:9" ht="12.75">
      <c r="C1" s="48" t="s">
        <v>56</v>
      </c>
      <c r="D1" s="49"/>
      <c r="E1" s="50"/>
      <c r="F1" s="50"/>
      <c r="G1" s="51" t="s">
        <v>0</v>
      </c>
      <c r="H1" s="52"/>
      <c r="I1" s="53">
        <f>SUM(G20,G38)</f>
        <v>108</v>
      </c>
    </row>
    <row r="2" spans="3:9" ht="12.75">
      <c r="C2" s="58" t="s">
        <v>54</v>
      </c>
      <c r="D2" s="54"/>
      <c r="E2" s="50"/>
      <c r="F2" s="50"/>
      <c r="G2" s="55" t="s">
        <v>1</v>
      </c>
      <c r="H2" s="56">
        <v>0.9</v>
      </c>
      <c r="I2" s="57">
        <f>I1*H2</f>
        <v>97.2</v>
      </c>
    </row>
    <row r="3" spans="3:9" ht="12.75">
      <c r="C3" s="58" t="s">
        <v>115</v>
      </c>
      <c r="D3" s="59"/>
      <c r="E3" s="50"/>
      <c r="F3" s="50"/>
      <c r="G3" s="60" t="s">
        <v>2</v>
      </c>
      <c r="H3" s="61">
        <v>0.1</v>
      </c>
      <c r="I3" s="62">
        <f>I1*H3</f>
        <v>10.8</v>
      </c>
    </row>
    <row r="4" spans="3:7" ht="16.5" thickBot="1">
      <c r="C4" s="1" t="s">
        <v>3</v>
      </c>
      <c r="D4" s="2"/>
      <c r="E4" s="3"/>
      <c r="F4" s="3"/>
      <c r="G4" s="3"/>
    </row>
    <row r="5" spans="3:7" ht="16.5" thickBot="1">
      <c r="C5" s="4"/>
      <c r="D5" s="5"/>
      <c r="E5" s="6" t="s">
        <v>4</v>
      </c>
      <c r="F5" s="7"/>
      <c r="G5" s="8">
        <f>(J7/K7)</f>
        <v>0.6426136363636363</v>
      </c>
    </row>
    <row r="6" spans="3:11" ht="13.5" thickBot="1">
      <c r="C6" s="3"/>
      <c r="D6" s="2"/>
      <c r="E6" s="3"/>
      <c r="F6" s="3"/>
      <c r="G6" s="3"/>
      <c r="H6" s="3"/>
      <c r="I6" s="3"/>
      <c r="J6" s="9" t="s">
        <v>5</v>
      </c>
      <c r="K6" s="10" t="s">
        <v>6</v>
      </c>
    </row>
    <row r="7" spans="3:11" ht="13.5" thickBot="1">
      <c r="C7" s="11" t="s">
        <v>7</v>
      </c>
      <c r="D7" s="12" t="s">
        <v>8</v>
      </c>
      <c r="E7" s="13" t="s">
        <v>9</v>
      </c>
      <c r="F7" s="13" t="s">
        <v>10</v>
      </c>
      <c r="G7" s="14" t="s">
        <v>11</v>
      </c>
      <c r="H7" s="11" t="s">
        <v>12</v>
      </c>
      <c r="I7" s="15" t="s">
        <v>13</v>
      </c>
      <c r="J7" s="16">
        <f>IF(SUM(J8:J37)="","",SUM(J8:J37))</f>
        <v>694.0227272727273</v>
      </c>
      <c r="K7" s="17">
        <f>SUM(K8:K37)</f>
        <v>1080</v>
      </c>
    </row>
    <row r="8" spans="3:11" ht="13.5" thickBot="1">
      <c r="C8" s="18" t="s">
        <v>14</v>
      </c>
      <c r="D8" s="19" t="s">
        <v>19</v>
      </c>
      <c r="E8" s="20" t="s">
        <v>38</v>
      </c>
      <c r="F8" s="21">
        <f aca="true" t="shared" si="0" ref="F8:F18">IF(D8="SN",IF(E8="S",10,IF(E8="N",0,"")),IF(D8="3A",IF(E8="A",10,IF(E8="B",5,0)),IF(D8="4A",IF(E8="A",10,IF(E8="B",6.666,IF(E8="C",3.333,0))),IF(D8="5A",IF(E8="A",10,IF(E8="B",7.5,IF(E8="C",5,IF(E8="D",2.5,0)))),""))))</f>
        <v>10</v>
      </c>
      <c r="G8" s="65">
        <v>5</v>
      </c>
      <c r="H8" s="22">
        <f aca="true" t="shared" si="1" ref="H8:H18">G8/$G$20</f>
        <v>0.11363636363636363</v>
      </c>
      <c r="I8" s="22">
        <f>IF(E8="","",H8*$I$2)</f>
        <v>11.045454545454545</v>
      </c>
      <c r="J8" s="22">
        <f>IF(E8="","",F8*I8)</f>
        <v>110.45454545454545</v>
      </c>
      <c r="K8" s="177">
        <f>IF(E8="","",10*I8)</f>
        <v>110.45454545454545</v>
      </c>
    </row>
    <row r="9" spans="3:11" ht="13.5" thickBot="1">
      <c r="C9" s="24" t="s">
        <v>16</v>
      </c>
      <c r="D9" s="25" t="s">
        <v>15</v>
      </c>
      <c r="E9" s="26" t="s">
        <v>112</v>
      </c>
      <c r="F9" s="27">
        <f t="shared" si="0"/>
        <v>0</v>
      </c>
      <c r="G9" s="66">
        <v>5</v>
      </c>
      <c r="H9" s="22">
        <f t="shared" si="1"/>
        <v>0.11363636363636363</v>
      </c>
      <c r="I9" s="28">
        <f aca="true" t="shared" si="2" ref="I9:I18">IF(E9="","",H9*$I$2)</f>
        <v>11.045454545454545</v>
      </c>
      <c r="J9" s="28">
        <f aca="true" t="shared" si="3" ref="J9:J18">IF(E9="","",F9*I9)</f>
        <v>0</v>
      </c>
      <c r="K9" s="63">
        <f aca="true" t="shared" si="4" ref="K9:K18">IF(E9="","",10*I9)</f>
        <v>110.45454545454545</v>
      </c>
    </row>
    <row r="10" spans="3:11" ht="13.5" thickBot="1">
      <c r="C10" s="24" t="s">
        <v>18</v>
      </c>
      <c r="D10" s="25" t="s">
        <v>17</v>
      </c>
      <c r="E10" s="26" t="s">
        <v>114</v>
      </c>
      <c r="F10" s="27">
        <f t="shared" si="0"/>
        <v>0</v>
      </c>
      <c r="G10" s="66">
        <v>5</v>
      </c>
      <c r="H10" s="22">
        <f t="shared" si="1"/>
        <v>0.11363636363636363</v>
      </c>
      <c r="I10" s="28">
        <f t="shared" si="2"/>
        <v>11.045454545454545</v>
      </c>
      <c r="J10" s="28">
        <f t="shared" si="3"/>
        <v>0</v>
      </c>
      <c r="K10" s="63">
        <f t="shared" si="4"/>
        <v>110.45454545454545</v>
      </c>
    </row>
    <row r="11" spans="3:11" ht="13.5" thickBot="1">
      <c r="C11" s="24" t="s">
        <v>20</v>
      </c>
      <c r="D11" s="25" t="s">
        <v>19</v>
      </c>
      <c r="E11" s="26" t="s">
        <v>38</v>
      </c>
      <c r="F11" s="27">
        <f t="shared" si="0"/>
        <v>10</v>
      </c>
      <c r="G11" s="66">
        <v>5</v>
      </c>
      <c r="H11" s="22">
        <f t="shared" si="1"/>
        <v>0.11363636363636363</v>
      </c>
      <c r="I11" s="28">
        <f t="shared" si="2"/>
        <v>11.045454545454545</v>
      </c>
      <c r="J11" s="28">
        <f t="shared" si="3"/>
        <v>110.45454545454545</v>
      </c>
      <c r="K11" s="63">
        <f t="shared" si="4"/>
        <v>110.45454545454545</v>
      </c>
    </row>
    <row r="12" spans="3:11" ht="13.5" thickBot="1">
      <c r="C12" s="24" t="s">
        <v>21</v>
      </c>
      <c r="D12" s="25" t="s">
        <v>15</v>
      </c>
      <c r="E12" s="26" t="s">
        <v>112</v>
      </c>
      <c r="F12" s="27">
        <f t="shared" si="0"/>
        <v>0</v>
      </c>
      <c r="G12" s="66">
        <v>3</v>
      </c>
      <c r="H12" s="22">
        <f t="shared" si="1"/>
        <v>0.06818181818181818</v>
      </c>
      <c r="I12" s="28">
        <f t="shared" si="2"/>
        <v>6.627272727272727</v>
      </c>
      <c r="J12" s="28">
        <f t="shared" si="3"/>
        <v>0</v>
      </c>
      <c r="K12" s="63">
        <f t="shared" si="4"/>
        <v>66.27272727272727</v>
      </c>
    </row>
    <row r="13" spans="3:11" ht="13.5" thickBot="1">
      <c r="C13" s="178">
        <v>1.6</v>
      </c>
      <c r="D13" s="179" t="s">
        <v>15</v>
      </c>
      <c r="E13" s="180" t="s">
        <v>110</v>
      </c>
      <c r="F13" s="181">
        <f t="shared" si="0"/>
        <v>5</v>
      </c>
      <c r="G13" s="182">
        <v>5</v>
      </c>
      <c r="H13" s="183">
        <f t="shared" si="1"/>
        <v>0.11363636363636363</v>
      </c>
      <c r="I13" s="184">
        <f t="shared" si="2"/>
        <v>11.045454545454545</v>
      </c>
      <c r="J13" s="184">
        <f t="shared" si="3"/>
        <v>55.22727272727273</v>
      </c>
      <c r="K13" s="185">
        <f t="shared" si="4"/>
        <v>110.45454545454545</v>
      </c>
    </row>
    <row r="14" spans="2:11" ht="13.5" thickBot="1">
      <c r="B14" t="s">
        <v>35</v>
      </c>
      <c r="C14" s="24">
        <v>1.7</v>
      </c>
      <c r="D14" s="25" t="s">
        <v>15</v>
      </c>
      <c r="E14" s="26" t="s">
        <v>37</v>
      </c>
      <c r="F14" s="27">
        <f t="shared" si="0"/>
        <v>10</v>
      </c>
      <c r="G14" s="66">
        <v>3</v>
      </c>
      <c r="H14" s="22">
        <f t="shared" si="1"/>
        <v>0.06818181818181818</v>
      </c>
      <c r="I14" s="28">
        <f t="shared" si="2"/>
        <v>6.627272727272727</v>
      </c>
      <c r="J14" s="28">
        <f t="shared" si="3"/>
        <v>66.27272727272727</v>
      </c>
      <c r="K14" s="63">
        <f t="shared" si="4"/>
        <v>66.27272727272727</v>
      </c>
    </row>
    <row r="15" spans="3:11" ht="13.5" thickBot="1">
      <c r="C15" s="30">
        <v>1.8</v>
      </c>
      <c r="D15" s="25" t="s">
        <v>15</v>
      </c>
      <c r="E15" s="26" t="s">
        <v>37</v>
      </c>
      <c r="F15" s="27">
        <f t="shared" si="0"/>
        <v>10</v>
      </c>
      <c r="G15" s="66">
        <v>5</v>
      </c>
      <c r="H15" s="22">
        <f t="shared" si="1"/>
        <v>0.11363636363636363</v>
      </c>
      <c r="I15" s="28">
        <f t="shared" si="2"/>
        <v>11.045454545454545</v>
      </c>
      <c r="J15" s="28">
        <f t="shared" si="3"/>
        <v>110.45454545454545</v>
      </c>
      <c r="K15" s="63">
        <f t="shared" si="4"/>
        <v>110.45454545454545</v>
      </c>
    </row>
    <row r="16" spans="3:11" ht="13.5" thickBot="1">
      <c r="C16" s="31" t="s">
        <v>42</v>
      </c>
      <c r="D16" s="25" t="s">
        <v>15</v>
      </c>
      <c r="E16" s="26" t="s">
        <v>37</v>
      </c>
      <c r="F16" s="27">
        <f t="shared" si="0"/>
        <v>10</v>
      </c>
      <c r="G16" s="66">
        <v>3</v>
      </c>
      <c r="H16" s="22">
        <f t="shared" si="1"/>
        <v>0.06818181818181818</v>
      </c>
      <c r="I16" s="28">
        <f t="shared" si="2"/>
        <v>6.627272727272727</v>
      </c>
      <c r="J16" s="28">
        <f t="shared" si="3"/>
        <v>66.27272727272727</v>
      </c>
      <c r="K16" s="63">
        <f t="shared" si="4"/>
        <v>66.27272727272727</v>
      </c>
    </row>
    <row r="17" spans="3:11" ht="13.5" thickBot="1">
      <c r="C17" s="24">
        <v>2.1</v>
      </c>
      <c r="D17" s="25" t="s">
        <v>17</v>
      </c>
      <c r="E17" s="26" t="s">
        <v>110</v>
      </c>
      <c r="F17" s="27">
        <f t="shared" si="0"/>
        <v>7.5</v>
      </c>
      <c r="G17" s="66">
        <v>3</v>
      </c>
      <c r="H17" s="22">
        <f t="shared" si="1"/>
        <v>0.06818181818181818</v>
      </c>
      <c r="I17" s="28">
        <f t="shared" si="2"/>
        <v>6.627272727272727</v>
      </c>
      <c r="J17" s="28">
        <f t="shared" si="3"/>
        <v>49.70454545454545</v>
      </c>
      <c r="K17" s="63">
        <f t="shared" si="4"/>
        <v>66.27272727272727</v>
      </c>
    </row>
    <row r="18" spans="3:11" ht="12.75">
      <c r="C18" s="178" t="s">
        <v>36</v>
      </c>
      <c r="D18" s="179" t="s">
        <v>19</v>
      </c>
      <c r="E18" s="180" t="s">
        <v>38</v>
      </c>
      <c r="F18" s="181">
        <f t="shared" si="0"/>
        <v>10</v>
      </c>
      <c r="G18" s="182">
        <v>2</v>
      </c>
      <c r="H18" s="83">
        <f t="shared" si="1"/>
        <v>0.045454545454545456</v>
      </c>
      <c r="I18" s="184">
        <f t="shared" si="2"/>
        <v>4.418181818181819</v>
      </c>
      <c r="J18" s="184">
        <f t="shared" si="3"/>
        <v>44.18181818181819</v>
      </c>
      <c r="K18" s="185">
        <f t="shared" si="4"/>
        <v>44.18181818181819</v>
      </c>
    </row>
    <row r="19" spans="3:11" ht="13.5" thickBot="1">
      <c r="C19" s="32"/>
      <c r="D19" s="33"/>
      <c r="E19" s="34"/>
      <c r="F19" s="35"/>
      <c r="G19" s="67"/>
      <c r="H19" s="36"/>
      <c r="I19" s="36"/>
      <c r="J19" s="36"/>
      <c r="K19" s="186"/>
    </row>
    <row r="20" spans="3:11" ht="12.75">
      <c r="C20" s="38"/>
      <c r="D20" s="39"/>
      <c r="E20" s="40"/>
      <c r="F20" s="41"/>
      <c r="G20" s="42">
        <f>SUM(G8:G19)</f>
        <v>44</v>
      </c>
      <c r="H20" s="28"/>
      <c r="I20" s="28"/>
      <c r="J20" s="28"/>
      <c r="K20" s="28"/>
    </row>
    <row r="21" spans="3:11" ht="13.5" thickBot="1">
      <c r="C21" s="121"/>
      <c r="D21" s="121"/>
      <c r="E21" s="121"/>
      <c r="F21" s="121"/>
      <c r="G21" s="122"/>
      <c r="H21" s="121"/>
      <c r="I21" s="121"/>
      <c r="J21" s="121"/>
      <c r="K21" s="121"/>
    </row>
    <row r="22" spans="3:11" ht="13.5" thickBot="1">
      <c r="C22" s="18" t="s">
        <v>14</v>
      </c>
      <c r="D22" s="19" t="s">
        <v>23</v>
      </c>
      <c r="E22" s="20" t="s">
        <v>37</v>
      </c>
      <c r="F22" s="21">
        <f aca="true" t="shared" si="5" ref="F22:F37">IF(D22="SN",IF(E22="S",10,IF(E22="N",0,"")),IF(D22="3A",IF(E22="A",10,IF(E22="B",5,0)),IF(D22="4A",IF(E22="A",10,IF(E22="B",6.666,IF(E22="C",3.333,0))),IF(D22="5A",IF(E22="A",10,IF(E22="B",7.5,IF(E22="C",5,IF(E22="D",2.5,0)))),""))))</f>
        <v>10</v>
      </c>
      <c r="G22" s="74">
        <v>5</v>
      </c>
      <c r="H22" s="22">
        <f aca="true" t="shared" si="6" ref="H22:H37">G22/$G$38</f>
        <v>0.078125</v>
      </c>
      <c r="I22" s="28">
        <f>IF(E22="","",H22*$I$3)</f>
        <v>0.84375</v>
      </c>
      <c r="J22" s="28">
        <f>IF(E22="","",F22*I22)</f>
        <v>8.4375</v>
      </c>
      <c r="K22" s="28">
        <f>IF(E22="","",10*I22)</f>
        <v>8.4375</v>
      </c>
    </row>
    <row r="23" spans="3:11" ht="13.5" thickBot="1">
      <c r="C23" s="24" t="s">
        <v>18</v>
      </c>
      <c r="D23" s="25" t="s">
        <v>17</v>
      </c>
      <c r="E23" s="26" t="s">
        <v>37</v>
      </c>
      <c r="F23" s="21">
        <f t="shared" si="5"/>
        <v>10</v>
      </c>
      <c r="G23" s="72">
        <v>5</v>
      </c>
      <c r="H23" s="22">
        <f t="shared" si="6"/>
        <v>0.078125</v>
      </c>
      <c r="I23" s="28">
        <f aca="true" t="shared" si="7" ref="I23:I37">IF(E23="","",H23*$I$3)</f>
        <v>0.84375</v>
      </c>
      <c r="J23" s="28">
        <f aca="true" t="shared" si="8" ref="J23:J37">IF(E23="","",F23*I23)</f>
        <v>8.4375</v>
      </c>
      <c r="K23" s="28">
        <f aca="true" t="shared" si="9" ref="K23:K37">IF(E23="","",10*I23)</f>
        <v>8.4375</v>
      </c>
    </row>
    <row r="24" spans="3:11" ht="13.5" thickBot="1">
      <c r="C24" s="24" t="s">
        <v>20</v>
      </c>
      <c r="D24" s="25" t="s">
        <v>15</v>
      </c>
      <c r="E24" s="26" t="s">
        <v>37</v>
      </c>
      <c r="F24" s="21">
        <f t="shared" si="5"/>
        <v>10</v>
      </c>
      <c r="G24" s="68">
        <v>5</v>
      </c>
      <c r="H24" s="22">
        <f t="shared" si="6"/>
        <v>0.078125</v>
      </c>
      <c r="I24" s="28">
        <f t="shared" si="7"/>
        <v>0.84375</v>
      </c>
      <c r="J24" s="28">
        <f t="shared" si="8"/>
        <v>8.4375</v>
      </c>
      <c r="K24" s="28">
        <f t="shared" si="9"/>
        <v>8.4375</v>
      </c>
    </row>
    <row r="25" spans="3:11" ht="13.5" thickBot="1">
      <c r="C25" s="24" t="s">
        <v>29</v>
      </c>
      <c r="D25" s="25" t="s">
        <v>19</v>
      </c>
      <c r="E25" s="26" t="s">
        <v>38</v>
      </c>
      <c r="F25" s="21">
        <f t="shared" si="5"/>
        <v>10</v>
      </c>
      <c r="G25" s="68">
        <v>3</v>
      </c>
      <c r="H25" s="22">
        <f t="shared" si="6"/>
        <v>0.046875</v>
      </c>
      <c r="I25" s="28">
        <f t="shared" si="7"/>
        <v>0.5062500000000001</v>
      </c>
      <c r="J25" s="28">
        <f t="shared" si="8"/>
        <v>5.062500000000001</v>
      </c>
      <c r="K25" s="28">
        <f t="shared" si="9"/>
        <v>5.062500000000001</v>
      </c>
    </row>
    <row r="26" spans="3:11" ht="13.5" thickBot="1">
      <c r="C26" s="24" t="s">
        <v>22</v>
      </c>
      <c r="D26" s="25" t="s">
        <v>19</v>
      </c>
      <c r="E26" s="26" t="s">
        <v>38</v>
      </c>
      <c r="F26" s="21">
        <f t="shared" si="5"/>
        <v>10</v>
      </c>
      <c r="G26" s="68">
        <v>2</v>
      </c>
      <c r="H26" s="22">
        <f t="shared" si="6"/>
        <v>0.03125</v>
      </c>
      <c r="I26" s="28">
        <f t="shared" si="7"/>
        <v>0.3375</v>
      </c>
      <c r="J26" s="28">
        <f t="shared" si="8"/>
        <v>3.375</v>
      </c>
      <c r="K26" s="28">
        <f t="shared" si="9"/>
        <v>3.375</v>
      </c>
    </row>
    <row r="27" spans="3:11" ht="13.5" thickBot="1">
      <c r="C27" s="24" t="s">
        <v>30</v>
      </c>
      <c r="D27" s="25" t="s">
        <v>19</v>
      </c>
      <c r="E27" s="26" t="s">
        <v>38</v>
      </c>
      <c r="F27" s="21">
        <f t="shared" si="5"/>
        <v>10</v>
      </c>
      <c r="G27" s="68">
        <v>3</v>
      </c>
      <c r="H27" s="22">
        <f t="shared" si="6"/>
        <v>0.046875</v>
      </c>
      <c r="I27" s="28">
        <f t="shared" si="7"/>
        <v>0.5062500000000001</v>
      </c>
      <c r="J27" s="28">
        <f t="shared" si="8"/>
        <v>5.062500000000001</v>
      </c>
      <c r="K27" s="28">
        <f t="shared" si="9"/>
        <v>5.062500000000001</v>
      </c>
    </row>
    <row r="28" spans="3:11" ht="13.5" thickBot="1">
      <c r="C28" s="24" t="s">
        <v>24</v>
      </c>
      <c r="D28" s="25" t="s">
        <v>15</v>
      </c>
      <c r="E28" s="26" t="s">
        <v>37</v>
      </c>
      <c r="F28" s="21">
        <f t="shared" si="5"/>
        <v>10</v>
      </c>
      <c r="G28" s="68">
        <v>3</v>
      </c>
      <c r="H28" s="22">
        <f t="shared" si="6"/>
        <v>0.046875</v>
      </c>
      <c r="I28" s="28">
        <f t="shared" si="7"/>
        <v>0.5062500000000001</v>
      </c>
      <c r="J28" s="28">
        <f t="shared" si="8"/>
        <v>5.062500000000001</v>
      </c>
      <c r="K28" s="28">
        <f t="shared" si="9"/>
        <v>5.062500000000001</v>
      </c>
    </row>
    <row r="29" spans="3:11" ht="13.5" thickBot="1">
      <c r="C29" s="24" t="s">
        <v>43</v>
      </c>
      <c r="D29" s="25" t="s">
        <v>19</v>
      </c>
      <c r="E29" s="26" t="s">
        <v>38</v>
      </c>
      <c r="F29" s="21">
        <f t="shared" si="5"/>
        <v>10</v>
      </c>
      <c r="G29" s="68">
        <v>3</v>
      </c>
      <c r="H29" s="22">
        <f t="shared" si="6"/>
        <v>0.046875</v>
      </c>
      <c r="I29" s="28">
        <f t="shared" si="7"/>
        <v>0.5062500000000001</v>
      </c>
      <c r="J29" s="28">
        <f t="shared" si="8"/>
        <v>5.062500000000001</v>
      </c>
      <c r="K29" s="28">
        <f t="shared" si="9"/>
        <v>5.062500000000001</v>
      </c>
    </row>
    <row r="30" spans="3:11" ht="13.5" thickBot="1">
      <c r="C30" s="24" t="s">
        <v>25</v>
      </c>
      <c r="D30" s="25" t="s">
        <v>19</v>
      </c>
      <c r="E30" s="26" t="s">
        <v>38</v>
      </c>
      <c r="F30" s="21">
        <f t="shared" si="5"/>
        <v>10</v>
      </c>
      <c r="G30" s="68">
        <v>4</v>
      </c>
      <c r="H30" s="22">
        <f t="shared" si="6"/>
        <v>0.0625</v>
      </c>
      <c r="I30" s="28">
        <f t="shared" si="7"/>
        <v>0.675</v>
      </c>
      <c r="J30" s="28">
        <f t="shared" si="8"/>
        <v>6.75</v>
      </c>
      <c r="K30" s="28">
        <f t="shared" si="9"/>
        <v>6.75</v>
      </c>
    </row>
    <row r="31" spans="3:11" ht="13.5" thickBot="1">
      <c r="C31" s="24" t="s">
        <v>31</v>
      </c>
      <c r="D31" s="25" t="s">
        <v>19</v>
      </c>
      <c r="E31" s="26" t="s">
        <v>38</v>
      </c>
      <c r="F31" s="21">
        <f t="shared" si="5"/>
        <v>10</v>
      </c>
      <c r="G31" s="68">
        <v>5</v>
      </c>
      <c r="H31" s="22">
        <f t="shared" si="6"/>
        <v>0.078125</v>
      </c>
      <c r="I31" s="28">
        <f t="shared" si="7"/>
        <v>0.84375</v>
      </c>
      <c r="J31" s="28">
        <f t="shared" si="8"/>
        <v>8.4375</v>
      </c>
      <c r="K31" s="28">
        <f t="shared" si="9"/>
        <v>8.4375</v>
      </c>
    </row>
    <row r="32" spans="2:11" ht="13.5" thickBot="1">
      <c r="B32" s="47" t="s">
        <v>2</v>
      </c>
      <c r="C32" s="24" t="s">
        <v>26</v>
      </c>
      <c r="D32" s="25" t="s">
        <v>19</v>
      </c>
      <c r="E32" s="26" t="s">
        <v>111</v>
      </c>
      <c r="F32" s="21">
        <f t="shared" si="5"/>
        <v>0</v>
      </c>
      <c r="G32" s="68">
        <v>5</v>
      </c>
      <c r="H32" s="22">
        <f t="shared" si="6"/>
        <v>0.078125</v>
      </c>
      <c r="I32" s="28">
        <f t="shared" si="7"/>
        <v>0.84375</v>
      </c>
      <c r="J32" s="28">
        <f t="shared" si="8"/>
        <v>0</v>
      </c>
      <c r="K32" s="28">
        <f t="shared" si="9"/>
        <v>8.4375</v>
      </c>
    </row>
    <row r="33" spans="3:11" ht="13.5" thickBot="1">
      <c r="C33" s="24" t="s">
        <v>27</v>
      </c>
      <c r="D33" s="25" t="s">
        <v>19</v>
      </c>
      <c r="E33" s="26" t="s">
        <v>111</v>
      </c>
      <c r="F33" s="21">
        <f t="shared" si="5"/>
        <v>0</v>
      </c>
      <c r="G33" s="68">
        <v>5</v>
      </c>
      <c r="H33" s="22">
        <f t="shared" si="6"/>
        <v>0.078125</v>
      </c>
      <c r="I33" s="28">
        <f t="shared" si="7"/>
        <v>0.84375</v>
      </c>
      <c r="J33" s="28">
        <f t="shared" si="8"/>
        <v>0</v>
      </c>
      <c r="K33" s="28">
        <f t="shared" si="9"/>
        <v>8.4375</v>
      </c>
    </row>
    <row r="34" spans="3:11" ht="13.5" thickBot="1">
      <c r="C34" s="44" t="s">
        <v>28</v>
      </c>
      <c r="D34" s="45" t="s">
        <v>23</v>
      </c>
      <c r="E34" s="26" t="s">
        <v>113</v>
      </c>
      <c r="F34" s="21">
        <f t="shared" si="5"/>
        <v>0</v>
      </c>
      <c r="G34" s="69">
        <v>5</v>
      </c>
      <c r="H34" s="22">
        <f t="shared" si="6"/>
        <v>0.078125</v>
      </c>
      <c r="I34" s="28">
        <f t="shared" si="7"/>
        <v>0.84375</v>
      </c>
      <c r="J34" s="28">
        <f t="shared" si="8"/>
        <v>0</v>
      </c>
      <c r="K34" s="28">
        <f t="shared" si="9"/>
        <v>8.4375</v>
      </c>
    </row>
    <row r="35" spans="3:11" ht="13.5" thickBot="1">
      <c r="C35" s="24" t="s">
        <v>32</v>
      </c>
      <c r="D35" s="25" t="s">
        <v>17</v>
      </c>
      <c r="E35" s="26" t="s">
        <v>110</v>
      </c>
      <c r="F35" s="21">
        <f t="shared" si="5"/>
        <v>7.5</v>
      </c>
      <c r="G35" s="68">
        <v>4</v>
      </c>
      <c r="H35" s="22">
        <f t="shared" si="6"/>
        <v>0.0625</v>
      </c>
      <c r="I35" s="28">
        <f t="shared" si="7"/>
        <v>0.675</v>
      </c>
      <c r="J35" s="28">
        <f t="shared" si="8"/>
        <v>5.0625</v>
      </c>
      <c r="K35" s="28">
        <f t="shared" si="9"/>
        <v>6.75</v>
      </c>
    </row>
    <row r="36" spans="3:11" ht="12.75">
      <c r="C36" s="24" t="s">
        <v>33</v>
      </c>
      <c r="D36" s="25" t="s">
        <v>19</v>
      </c>
      <c r="E36" s="26" t="s">
        <v>38</v>
      </c>
      <c r="F36" s="21">
        <f t="shared" si="5"/>
        <v>10</v>
      </c>
      <c r="G36" s="68">
        <v>4</v>
      </c>
      <c r="H36" s="22">
        <f t="shared" si="6"/>
        <v>0.0625</v>
      </c>
      <c r="I36" s="28">
        <f t="shared" si="7"/>
        <v>0.675</v>
      </c>
      <c r="J36" s="28">
        <f t="shared" si="8"/>
        <v>6.75</v>
      </c>
      <c r="K36" s="28">
        <f t="shared" si="9"/>
        <v>6.75</v>
      </c>
    </row>
    <row r="37" spans="3:11" ht="13.5" thickBot="1">
      <c r="C37" s="32" t="s">
        <v>34</v>
      </c>
      <c r="D37" s="33" t="s">
        <v>19</v>
      </c>
      <c r="E37" s="34" t="s">
        <v>38</v>
      </c>
      <c r="F37" s="46">
        <f t="shared" si="5"/>
        <v>10</v>
      </c>
      <c r="G37" s="70">
        <v>3</v>
      </c>
      <c r="H37" s="36">
        <f t="shared" si="6"/>
        <v>0.046875</v>
      </c>
      <c r="I37" s="36">
        <f t="shared" si="7"/>
        <v>0.5062500000000001</v>
      </c>
      <c r="J37" s="36">
        <f t="shared" si="8"/>
        <v>5.062500000000001</v>
      </c>
      <c r="K37" s="186">
        <f t="shared" si="9"/>
        <v>5.062500000000001</v>
      </c>
    </row>
    <row r="38" spans="3:11" ht="12.75">
      <c r="C38" s="187"/>
      <c r="D38" s="187"/>
      <c r="E38" s="187"/>
      <c r="F38" s="187"/>
      <c r="G38" s="187">
        <f>SUM(G22:G37)</f>
        <v>64</v>
      </c>
      <c r="H38" s="187"/>
      <c r="I38" s="28"/>
      <c r="J38" s="28"/>
      <c r="K38" s="2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Elizabete Burkhardt</cp:lastModifiedBy>
  <dcterms:created xsi:type="dcterms:W3CDTF">1997-01-10T22:22:50Z</dcterms:created>
  <dcterms:modified xsi:type="dcterms:W3CDTF">2015-06-19T13:57:18Z</dcterms:modified>
  <cp:category/>
  <cp:version/>
  <cp:contentType/>
  <cp:contentStatus/>
</cp:coreProperties>
</file>