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3"/>
  </bookViews>
  <sheets>
    <sheet name="CCBs" sheetId="1" r:id="rId1"/>
    <sheet name="INDICE UCs" sheetId="2" r:id="rId2"/>
    <sheet name="INDICE MUNICIPAL" sheetId="3" r:id="rId3"/>
    <sheet name="ICMS ECOLÓGICO" sheetId="4" r:id="rId4"/>
  </sheets>
  <definedNames>
    <definedName name="_xlnm.Print_Area" localSheetId="2">'INDICE MUNICIPAL'!$1:$69</definedName>
    <definedName name="Z_3C44DE44_B0CF_4E89_8388_AB11F84BEFF7_.wvu.PrintArea" localSheetId="2" hidden="1">'INDICE MUNICIPAL'!$1:$69</definedName>
    <definedName name="Z_6F58AA9F_815E_4E5D_8A96_4AC184E7803E_.wvu.PrintArea" localSheetId="2" hidden="1">'INDICE MUNICIPAL'!$1:$69</definedName>
    <definedName name="Z_8EBB8365_7131_4B1F_A8D6_8113FFDFC297_.wvu.PrintArea" localSheetId="2" hidden="1">'INDICE MUNICIPAL'!$1:$69</definedName>
    <definedName name="Z_B2B09317_4B0F_4C07_BBB4_9BF7DF53F072_.wvu.PrintArea" localSheetId="2" hidden="1">'INDICE MUNICIPAL'!$1:$69</definedName>
    <definedName name="Z_D6FC4A20_586D_4751_B657_FF53B785376B_.wvu.PrintArea" localSheetId="2" hidden="1">'INDICE MUNICIPAL'!$1:$69</definedName>
    <definedName name="Z_E87DF638_595E_40F3_92B0_EDBEBE19B1A2_.wvu.PrintArea" localSheetId="2" hidden="1">'INDICE MUNICIPAL'!$1:$69</definedName>
    <definedName name="Z_FF465111_E94A_41F5_B6F3_81682F824192_.wvu.PrintArea" localSheetId="2" hidden="1">'INDICE MUNICIPAL'!$1:$69</definedName>
  </definedNames>
  <calcPr fullCalcOnLoad="1"/>
</workbook>
</file>

<file path=xl/sharedStrings.xml><?xml version="1.0" encoding="utf-8"?>
<sst xmlns="http://schemas.openxmlformats.org/spreadsheetml/2006/main" count="786" uniqueCount="303">
  <si>
    <t>UC/Terra Indígena</t>
  </si>
  <si>
    <t>Município</t>
  </si>
  <si>
    <t>Área UC/T.I-município(ha)</t>
  </si>
  <si>
    <t>Área UC/T.I-satisfatória(ha)</t>
  </si>
  <si>
    <t>Área do município (ha)</t>
  </si>
  <si>
    <t>FC</t>
  </si>
  <si>
    <t>P</t>
  </si>
  <si>
    <t>APA Córrego do Sítio</t>
  </si>
  <si>
    <t>Coxim</t>
  </si>
  <si>
    <t>APA da Bacia do Rio Iguatemi</t>
  </si>
  <si>
    <t>Amambai</t>
  </si>
  <si>
    <t>Coronel Sapucaia</t>
  </si>
  <si>
    <t>Eldorado</t>
  </si>
  <si>
    <t>Iguatemi</t>
  </si>
  <si>
    <t>Japorã</t>
  </si>
  <si>
    <t>Mundo Novo</t>
  </si>
  <si>
    <t>Paranhos</t>
  </si>
  <si>
    <t>Sete Quedas</t>
  </si>
  <si>
    <t>APA do Ceroula</t>
  </si>
  <si>
    <t>Campo Grande</t>
  </si>
  <si>
    <t>APA do Lageado</t>
  </si>
  <si>
    <t>Itaquiraí</t>
  </si>
  <si>
    <t>APA Guariroba</t>
  </si>
  <si>
    <t>Bataiporã</t>
  </si>
  <si>
    <t>Ivinhema</t>
  </si>
  <si>
    <t>Jateí</t>
  </si>
  <si>
    <t>Naviraí</t>
  </si>
  <si>
    <t>Nova Andradina</t>
  </si>
  <si>
    <t>Novo Horizonte do Sul</t>
  </si>
  <si>
    <t>Taquarussu</t>
  </si>
  <si>
    <t>Corumbá</t>
  </si>
  <si>
    <t>Aquidauana</t>
  </si>
  <si>
    <t>Bonito</t>
  </si>
  <si>
    <t>Alcinópolis</t>
  </si>
  <si>
    <t>PARNA EMAS</t>
  </si>
  <si>
    <t>Costa Rica</t>
  </si>
  <si>
    <t>Anastácio</t>
  </si>
  <si>
    <t>Jatei</t>
  </si>
  <si>
    <t>Navirai</t>
  </si>
  <si>
    <t>PE. Rio Negro</t>
  </si>
  <si>
    <t>PE. Serra de Sonora</t>
  </si>
  <si>
    <t>Sonora</t>
  </si>
  <si>
    <t>Porto Murtinho</t>
  </si>
  <si>
    <t>PM Templo dos Pilares</t>
  </si>
  <si>
    <t>Jardim</t>
  </si>
  <si>
    <t>Três Lagoas</t>
  </si>
  <si>
    <t>Camapua</t>
  </si>
  <si>
    <t>RPPN Est.  Santa Cecília - II</t>
  </si>
  <si>
    <t xml:space="preserve">Corumbá </t>
  </si>
  <si>
    <t>RPPN Est. Fazenda Nhumirim</t>
  </si>
  <si>
    <t>RPPN Est. Nova Querência</t>
  </si>
  <si>
    <t>Terenos</t>
  </si>
  <si>
    <t>RPPN Est. Portal do Pantanal Sul I</t>
  </si>
  <si>
    <t>Miranda</t>
  </si>
  <si>
    <t>RPPN Est. Portal do Pantanal Sul II</t>
  </si>
  <si>
    <t>RPPN Est. Reserva Sabiá</t>
  </si>
  <si>
    <t xml:space="preserve">Aparecida do Taboado </t>
  </si>
  <si>
    <t>RPPN Est. UFMS</t>
  </si>
  <si>
    <t xml:space="preserve">Jardim </t>
  </si>
  <si>
    <t>RPPN Fed. Acurizal</t>
  </si>
  <si>
    <t>Maracaju</t>
  </si>
  <si>
    <t>RPPN Fed. Fazendinha</t>
  </si>
  <si>
    <t>RPPN Fed. Margarida</t>
  </si>
  <si>
    <t>Bela Vista</t>
  </si>
  <si>
    <t>RPPN Fed. Penha</t>
  </si>
  <si>
    <t>TI. Amambai</t>
  </si>
  <si>
    <t>TI. Jaguary</t>
  </si>
  <si>
    <t>TI. Limão Verde</t>
  </si>
  <si>
    <t>TI. Guassuty-Aldeia</t>
  </si>
  <si>
    <t>Aral Moreira</t>
  </si>
  <si>
    <t>TI. Pirakuá-aldeia</t>
  </si>
  <si>
    <t>TI. Ofaié-Xavante</t>
  </si>
  <si>
    <t>Brasilândia</t>
  </si>
  <si>
    <t>Caarapó</t>
  </si>
  <si>
    <t>TI. Taquaperi</t>
  </si>
  <si>
    <t>TI. Guatós</t>
  </si>
  <si>
    <t>TI. Buriti</t>
  </si>
  <si>
    <t>Dois Irmãos do Buriti</t>
  </si>
  <si>
    <t>TI. Panambi</t>
  </si>
  <si>
    <t>Douradina</t>
  </si>
  <si>
    <t>TI. Dourados</t>
  </si>
  <si>
    <t>Dourados</t>
  </si>
  <si>
    <t>TI. Panambizinho</t>
  </si>
  <si>
    <t>TI. Cerrito</t>
  </si>
  <si>
    <t>TI. Porto Lindo</t>
  </si>
  <si>
    <t>Itaporã</t>
  </si>
  <si>
    <t>TI. Guaimbé</t>
  </si>
  <si>
    <t>Laguna Carapã</t>
  </si>
  <si>
    <t>TI. Rancho Jacaré</t>
  </si>
  <si>
    <t>TI. Cachoeirinha</t>
  </si>
  <si>
    <t>TI. Lalima</t>
  </si>
  <si>
    <t>TI. Nioaque</t>
  </si>
  <si>
    <t>Nioaque</t>
  </si>
  <si>
    <t>TI. Paraguaçu</t>
  </si>
  <si>
    <t>TI. Pirajuí</t>
  </si>
  <si>
    <t>TI. Sete Cerros-Aldeia</t>
  </si>
  <si>
    <t>Sidrolândia</t>
  </si>
  <si>
    <t>TI. Tereré</t>
  </si>
  <si>
    <t>TI. Jaguaripé-aldeia</t>
  </si>
  <si>
    <t>Tacuru</t>
  </si>
  <si>
    <t>Indice</t>
  </si>
  <si>
    <t>Aparecida do Taboado</t>
  </si>
  <si>
    <t>Camapuã</t>
  </si>
  <si>
    <t>TI Ipegue</t>
  </si>
  <si>
    <t>TI. Taunay</t>
  </si>
  <si>
    <t>Corguinho</t>
  </si>
  <si>
    <t>RPPN Est. Laudelino Barcellos</t>
  </si>
  <si>
    <t>Total:</t>
  </si>
  <si>
    <t>RPPN Fed. Morro da Peroba</t>
  </si>
  <si>
    <t>RPPN Fed. Arara Azul</t>
  </si>
  <si>
    <t>CCB Estadual</t>
  </si>
  <si>
    <t>CCB Qualitativo</t>
  </si>
  <si>
    <t xml:space="preserve">          Total</t>
  </si>
  <si>
    <t>RPPN Fed. Paculandia</t>
  </si>
  <si>
    <t>TI  Pilad Rebuá</t>
  </si>
  <si>
    <t>MN.  Serra do Bom Jardim</t>
  </si>
  <si>
    <t>PNM de Anastácio</t>
  </si>
  <si>
    <t>EP. Piraputanga</t>
  </si>
  <si>
    <t>RPPN Est. Fazenda Rio Negro</t>
  </si>
  <si>
    <t>APA Ilhas e Várzeas do Rio Paraná</t>
  </si>
  <si>
    <t>MN Rio Formoso</t>
  </si>
  <si>
    <t>MN Gruta do Lago Azul</t>
  </si>
  <si>
    <t>RPPN Est.  São Pedro da Barra</t>
  </si>
  <si>
    <t>TI. Caarapó</t>
  </si>
  <si>
    <t>APA Rio Cênico Rotas Monçoeiras</t>
  </si>
  <si>
    <t>PE.  do Prosa</t>
  </si>
  <si>
    <t>PE.  Matas do Segredo</t>
  </si>
  <si>
    <t>RPPN Est. Vale do Bugio</t>
  </si>
  <si>
    <t>RPPN Est. Poleiro Grande</t>
  </si>
  <si>
    <t>PNM da Lage</t>
  </si>
  <si>
    <t>APA EP Piraputanga</t>
  </si>
  <si>
    <t>RPPN Fed.  Lageado</t>
  </si>
  <si>
    <t>PNM. Piray</t>
  </si>
  <si>
    <t>RPPN Est. Cabeceira do Prata</t>
  </si>
  <si>
    <t>PE. Várzeas do Rio Ivinhema</t>
  </si>
  <si>
    <t>TI. Sucuriy</t>
  </si>
  <si>
    <t>RPPN Est. Vale do Anhanduí</t>
  </si>
  <si>
    <t>PNM. Nascentes do Rio Destino</t>
  </si>
  <si>
    <t>TI. Kadiwéu</t>
  </si>
  <si>
    <t>RPPN Fed.  B'Longalé</t>
  </si>
  <si>
    <t>TI. Sassoró</t>
  </si>
  <si>
    <t>PNM.  Recanto da s Capivaras</t>
  </si>
  <si>
    <t>RPPN Laranjal (Incluir)</t>
  </si>
  <si>
    <t>CCBI</t>
  </si>
  <si>
    <t>CCB</t>
  </si>
  <si>
    <t>CCBM=</t>
  </si>
  <si>
    <t>Pquali</t>
  </si>
  <si>
    <t>Figueirão</t>
  </si>
  <si>
    <t>Ponta Porã</t>
  </si>
  <si>
    <t>Juti</t>
  </si>
  <si>
    <t xml:space="preserve">Jatei </t>
  </si>
  <si>
    <t xml:space="preserve">Sonora </t>
  </si>
  <si>
    <t xml:space="preserve">Taquarussu </t>
  </si>
  <si>
    <t>Chapadão do Sul</t>
  </si>
  <si>
    <t>PNM Templo dos Pilares</t>
  </si>
  <si>
    <t xml:space="preserve">APA da Bacia do Rio Amambai </t>
  </si>
  <si>
    <t xml:space="preserve">TI Jarará </t>
  </si>
  <si>
    <t xml:space="preserve">PNM do Córrego Cumandaí </t>
  </si>
  <si>
    <t>PNM Nascentes do Rio Destino</t>
  </si>
  <si>
    <t xml:space="preserve">PNM de Sete Quedas </t>
  </si>
  <si>
    <t xml:space="preserve">MN Serra do Pantanal </t>
  </si>
  <si>
    <t xml:space="preserve">APA do Córrego Ceroula e Piraputanga </t>
  </si>
  <si>
    <t xml:space="preserve">APA da Sub-Bacia do Rio Cachoeirão </t>
  </si>
  <si>
    <t xml:space="preserve">PNM Salto do Sucuriu </t>
  </si>
  <si>
    <t>Itaquirai</t>
  </si>
  <si>
    <t>Bodoquena</t>
  </si>
  <si>
    <t xml:space="preserve">APA do Rio Amambai </t>
  </si>
  <si>
    <t xml:space="preserve">TI Ipegue/Taunay </t>
  </si>
  <si>
    <t xml:space="preserve">APA dos Mananciais S. das Nascentes do Rio Apa </t>
  </si>
  <si>
    <t>Parque Nacional da Ilha Grande</t>
  </si>
  <si>
    <t xml:space="preserve">RPPN Est. Rumo ao Oeste </t>
  </si>
  <si>
    <t xml:space="preserve">PE Nascentes do Taquari </t>
  </si>
  <si>
    <t>PE do Rio Negro</t>
  </si>
  <si>
    <t>PN Serra da Bodoquena</t>
  </si>
  <si>
    <t xml:space="preserve">PN Serra da Bodoquena </t>
  </si>
  <si>
    <t>RPPN São Geraldo</t>
  </si>
  <si>
    <t xml:space="preserve">PE Rio Negro </t>
  </si>
  <si>
    <t xml:space="preserve">PE Nascentes do Rio Taquari </t>
  </si>
  <si>
    <t xml:space="preserve">APA Ilhas e Várzeas do Rio Paraná </t>
  </si>
  <si>
    <t xml:space="preserve">PN da Serra da Bodoquena </t>
  </si>
  <si>
    <t xml:space="preserve">APA das Sete Quedas de Rio Verde </t>
  </si>
  <si>
    <t>Deodápolis</t>
  </si>
  <si>
    <t>Fátima do Sul</t>
  </si>
  <si>
    <t>RPPN Est. Xodó Vô Ruy</t>
  </si>
  <si>
    <t>RPPN Est. Buraco das Araras</t>
  </si>
  <si>
    <t>Angélica</t>
  </si>
  <si>
    <t>PNM Piraputangas</t>
  </si>
  <si>
    <t xml:space="preserve">APA da Sub-Bacia do Rio Ivinhema </t>
  </si>
  <si>
    <t xml:space="preserve">APA das Micro-Bacias dos Rios Dourados e Brilhante </t>
  </si>
  <si>
    <t xml:space="preserve">MN Serra do Figueirão </t>
  </si>
  <si>
    <t xml:space="preserve">APA da Micro-Bacia do Rio Dourados </t>
  </si>
  <si>
    <t xml:space="preserve">APA da Bacia do Rio Iguatemi </t>
  </si>
  <si>
    <t>Bandeirantes</t>
  </si>
  <si>
    <t>RPPN Fed. Reserva Natural Eng. Eliezer Batista (Inclusão)</t>
  </si>
  <si>
    <t xml:space="preserve">RPPN Dona Aracy (Caiman) </t>
  </si>
  <si>
    <t>Caracol</t>
  </si>
  <si>
    <t>Cassilândia</t>
  </si>
  <si>
    <t>RPPN Fed. Dona Aracy (Caiman)</t>
  </si>
  <si>
    <t xml:space="preserve">MN Municipal Serra de Terenos </t>
  </si>
  <si>
    <t>Vicentina</t>
  </si>
  <si>
    <t>Inocência</t>
  </si>
  <si>
    <t>TI. Tereré (Buritizinho)</t>
  </si>
  <si>
    <t>APA da Micro-Bacia do Rio Dourados</t>
  </si>
  <si>
    <t xml:space="preserve">PNM de Navirai </t>
  </si>
  <si>
    <t xml:space="preserve">APA da Sub-Bacia do Rio Sucuriú </t>
  </si>
  <si>
    <t xml:space="preserve">APA da Sub-Bacia do Rio Apa </t>
  </si>
  <si>
    <t xml:space="preserve">APA  da Sub-Bacia do Rio Aporé </t>
  </si>
  <si>
    <t>APA do Rio Aquidauana</t>
  </si>
  <si>
    <t xml:space="preserve">RPPN Cara da Onça </t>
  </si>
  <si>
    <t xml:space="preserve">APA das Nascentes do Rio Apa </t>
  </si>
  <si>
    <t>São Gabriel D'Oeste</t>
  </si>
  <si>
    <t>Rio Verde de MT</t>
  </si>
  <si>
    <t>Ribas do Rio Pardo</t>
  </si>
  <si>
    <t>APA  Microbacia do Anhanduí-Pardo</t>
  </si>
  <si>
    <t xml:space="preserve">            Índice </t>
  </si>
  <si>
    <t xml:space="preserve">RPPN Cabeceira da Lagoa </t>
  </si>
  <si>
    <t>RPPN Cachoeiras do São Bento</t>
  </si>
  <si>
    <t xml:space="preserve">RPPN Faz. Santo Antônio </t>
  </si>
  <si>
    <t xml:space="preserve">RPPN Faz. São Pedro </t>
  </si>
  <si>
    <t>Bataguassu</t>
  </si>
  <si>
    <t xml:space="preserve">RPPN Est. Vale do Sol II </t>
  </si>
  <si>
    <t>arredondar</t>
  </si>
  <si>
    <t>Arredondado_e_correcao_manual</t>
  </si>
  <si>
    <t>Ladário</t>
  </si>
  <si>
    <t xml:space="preserve">APA da Baía Negra </t>
  </si>
  <si>
    <t>MN  Serra do Bom Jardim</t>
  </si>
  <si>
    <t>TI Amambai</t>
  </si>
  <si>
    <t>TI Jaguary</t>
  </si>
  <si>
    <t>TI Limão Verde</t>
  </si>
  <si>
    <t>TI Guassuty</t>
  </si>
  <si>
    <t xml:space="preserve">RPPN Est. Duas Pedras </t>
  </si>
  <si>
    <t>APA Estrada-Parque Piraputanga</t>
  </si>
  <si>
    <t>TI Ofaié-Xavante</t>
  </si>
  <si>
    <t>TI Caarapó</t>
  </si>
  <si>
    <t>APA do Lajeado</t>
  </si>
  <si>
    <t>PE do Prosa</t>
  </si>
  <si>
    <t>PE Matas do Segredo</t>
  </si>
  <si>
    <t>TI Taquaperi</t>
  </si>
  <si>
    <t>TI Guatós</t>
  </si>
  <si>
    <t>RPPN Fed.  Lajeado</t>
  </si>
  <si>
    <t>TI Buriti</t>
  </si>
  <si>
    <t>TI Panambi</t>
  </si>
  <si>
    <t>TI Dourados</t>
  </si>
  <si>
    <t>TI Panambizinho</t>
  </si>
  <si>
    <t>TI Cerrito</t>
  </si>
  <si>
    <t>PNM Piray</t>
  </si>
  <si>
    <t>PN da Ilha Grande</t>
  </si>
  <si>
    <t>TI Porto Lindo</t>
  </si>
  <si>
    <t>PE Várzeas do Rio Ivinhema</t>
  </si>
  <si>
    <t xml:space="preserve">TI Guaimbé </t>
  </si>
  <si>
    <t xml:space="preserve">TI Rancho Jacaré </t>
  </si>
  <si>
    <t xml:space="preserve">TI Sucuriy </t>
  </si>
  <si>
    <t>TI Cachoeirinha</t>
  </si>
  <si>
    <t>TI Lalima</t>
  </si>
  <si>
    <t>TI Pilad Rebuá</t>
  </si>
  <si>
    <t>TI Nioaque</t>
  </si>
  <si>
    <t>RPPN Est. Laranjal (Cabeceira do Mimoso)</t>
  </si>
  <si>
    <t>TI Paraguaçu</t>
  </si>
  <si>
    <t>TI Pirajuí</t>
  </si>
  <si>
    <t>TI Sete Cerros</t>
  </si>
  <si>
    <t xml:space="preserve">TI Pirakuá </t>
  </si>
  <si>
    <t>TI Kadiwéu</t>
  </si>
  <si>
    <t>TI Jaguaripé</t>
  </si>
  <si>
    <t>TI Sassoró</t>
  </si>
  <si>
    <t xml:space="preserve">PE Várzeas do Rio Ivinhema </t>
  </si>
  <si>
    <t xml:space="preserve">PNM  do Pombo </t>
  </si>
  <si>
    <t>PNM Cachoeira do Apa</t>
  </si>
  <si>
    <t>PNM da Laje</t>
  </si>
  <si>
    <t xml:space="preserve">PN Emas </t>
  </si>
  <si>
    <t>RPPN Fed. Paculândia</t>
  </si>
  <si>
    <t xml:space="preserve">RPPN Est. Gavião de Penacho </t>
  </si>
  <si>
    <t>TI Pirakuá</t>
  </si>
  <si>
    <t>Paraiso das Águas</t>
  </si>
  <si>
    <t>Paraíso das Águas</t>
  </si>
  <si>
    <t xml:space="preserve">RPPN Est. Santa Cecília </t>
  </si>
  <si>
    <t xml:space="preserve">APA Salto do Pirapó </t>
  </si>
  <si>
    <t xml:space="preserve">RPPN Est. Fundão </t>
  </si>
  <si>
    <t xml:space="preserve">RPPN Est. Rancho do Tucano </t>
  </si>
  <si>
    <t>APA da Sub-Bacia do Rio Pardo</t>
  </si>
  <si>
    <t xml:space="preserve">APA da Bacia do Rio Paranaiba </t>
  </si>
  <si>
    <t>Paranaiba</t>
  </si>
  <si>
    <t>Paranaíba</t>
  </si>
  <si>
    <t xml:space="preserve">TI Kadiwéu </t>
  </si>
  <si>
    <t>RPPN Ponte de Pedra</t>
  </si>
  <si>
    <t>Rio Brilhante</t>
  </si>
  <si>
    <t>APA das Nascentes do Rio Sucuriu</t>
  </si>
  <si>
    <t xml:space="preserve">APA do Rio Verde </t>
  </si>
  <si>
    <t xml:space="preserve">APA do Riu Sucuriú-Paraíso </t>
  </si>
  <si>
    <t>APA do Rio Perdido</t>
  </si>
  <si>
    <t xml:space="preserve">RPPN Santa Angélica </t>
  </si>
  <si>
    <t>APA da Bacia do Rio Aporé e Sucuriú</t>
  </si>
  <si>
    <t>RPPN Pioneira do Rio Piquiri (inclusão)</t>
  </si>
  <si>
    <t>RPPN Alegria (reinclusão)</t>
  </si>
  <si>
    <t>RPPN Mimosa (inclusão)</t>
  </si>
  <si>
    <t>INDICE 7/10</t>
  </si>
  <si>
    <t>UC/TI 7/10</t>
  </si>
  <si>
    <t>IRS 3/10</t>
  </si>
  <si>
    <t>INDICE GERAL</t>
  </si>
  <si>
    <t>Água Clara</t>
  </si>
  <si>
    <t>Gloria de Dourados</t>
  </si>
  <si>
    <t>Nova Alvorada do Sul</t>
  </si>
  <si>
    <t>Rio Negro</t>
  </si>
  <si>
    <t>Selviria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</si>
</sst>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"/>
    <numFmt numFmtId="174" formatCode="0.00000000"/>
    <numFmt numFmtId="175" formatCode="0.0000000000"/>
    <numFmt numFmtId="176" formatCode="0.0000000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"/>
    <numFmt numFmtId="182" formatCode="0.00000"/>
    <numFmt numFmtId="183" formatCode="0.000000"/>
    <numFmt numFmtId="184" formatCode="0.00000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0_);_(* \(#,##0.00000000000\);_(* &quot;-&quot;??_);_(@_)"/>
    <numFmt numFmtId="194" formatCode="_(* #,##0.000000000000_);_(* \(#,##0.000000000000\);_(* &quot;-&quot;??_);_(@_)"/>
    <numFmt numFmtId="195" formatCode="_(* #,##0.0000000000000_);_(* \(#,##0.0000000000000\);_(* &quot;-&quot;??_);_(@_)"/>
    <numFmt numFmtId="196" formatCode="_(* #,##0.00000000000000_);_(* \(#,##0.00000000000000\);_(* &quot;-&quot;??_);_(@_)"/>
    <numFmt numFmtId="197" formatCode="_(* #,##0.000000000000000_);_(* \(#,##0.000000000000000\);_(* &quot;-&quot;??_);_(@_)"/>
    <numFmt numFmtId="198" formatCode="_(* #,##0.0000000000000000_);_(* \(#,##0.0000000000000000\);_(* &quot;-&quot;??_);_(@_)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_(* #,##0.00000000000000000_);_(* \(#,##0.00000000000000000\);_(* &quot;-&quot;??_);_(@_)"/>
    <numFmt numFmtId="211" formatCode="0.0000000000000000000000"/>
    <numFmt numFmtId="212" formatCode="0.00000000000000000000000"/>
    <numFmt numFmtId="213" formatCode="0.000000000000000000000000"/>
    <numFmt numFmtId="214" formatCode="0.0000000000000000000000000"/>
    <numFmt numFmtId="215" formatCode="0.00000000000000000000000000"/>
    <numFmt numFmtId="216" formatCode="0.000000000000000000000000000"/>
    <numFmt numFmtId="217" formatCode="[$-416]dddd\,\ d&quot; de &quot;mmmm&quot; de &quot;yyyy"/>
    <numFmt numFmtId="218" formatCode="#,##0.0000"/>
    <numFmt numFmtId="219" formatCode="#,##0.000"/>
    <numFmt numFmtId="220" formatCode="#,##0.0"/>
    <numFmt numFmtId="221" formatCode="&quot;Ativado&quot;;&quot;Ativado&quot;;&quot;Desativad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7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182" fontId="0" fillId="0" borderId="10" xfId="0" applyNumberFormat="1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184" fontId="0" fillId="0" borderId="15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183" fontId="0" fillId="0" borderId="10" xfId="0" applyNumberFormat="1" applyFill="1" applyBorder="1" applyAlignment="1">
      <alignment/>
    </xf>
    <xf numFmtId="189" fontId="5" fillId="0" borderId="10" xfId="0" applyNumberFormat="1" applyFon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183" fontId="0" fillId="0" borderId="15" xfId="0" applyNumberFormat="1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indent="1"/>
    </xf>
    <xf numFmtId="218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0" fillId="0" borderId="13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72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83" fontId="9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left" indent="2"/>
    </xf>
    <xf numFmtId="172" fontId="0" fillId="0" borderId="0" xfId="0" applyNumberFormat="1" applyFill="1" applyAlignment="1">
      <alignment horizontal="left" indent="2"/>
    </xf>
    <xf numFmtId="172" fontId="0" fillId="0" borderId="0" xfId="0" applyNumberFormat="1" applyAlignment="1">
      <alignment horizontal="left" indent="2"/>
    </xf>
    <xf numFmtId="181" fontId="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18" fontId="4" fillId="0" borderId="19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72" fontId="9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12" fillId="0" borderId="26" xfId="0" applyNumberFormat="1" applyFont="1" applyBorder="1" applyAlignment="1">
      <alignment horizontal="right" vertical="center"/>
    </xf>
    <xf numFmtId="172" fontId="12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zoomScale="85" zoomScaleNormal="85" zoomScalePageLayoutView="0" workbookViewId="0" topLeftCell="A85">
      <selection activeCell="H106" sqref="H106:H173"/>
    </sheetView>
  </sheetViews>
  <sheetFormatPr defaultColWidth="9.140625" defaultRowHeight="12.75"/>
  <cols>
    <col min="1" max="1" width="47.421875" style="17" customWidth="1"/>
    <col min="2" max="2" width="18.8515625" style="17" bestFit="1" customWidth="1"/>
    <col min="3" max="3" width="24.28125" style="17" customWidth="1"/>
    <col min="4" max="4" width="26.140625" style="17" customWidth="1"/>
    <col min="5" max="5" width="22.28125" style="17" customWidth="1"/>
    <col min="6" max="6" width="7.7109375" style="17" customWidth="1"/>
    <col min="7" max="7" width="7.00390625" style="17" customWidth="1"/>
    <col min="8" max="9" width="9.140625" style="17" customWidth="1"/>
    <col min="10" max="10" width="13.140625" style="30" customWidth="1"/>
    <col min="11" max="11" width="14.8515625" style="30" customWidth="1"/>
    <col min="12" max="12" width="10.7109375" style="17" bestFit="1" customWidth="1"/>
    <col min="13" max="16384" width="9.140625" style="17" customWidth="1"/>
  </cols>
  <sheetData>
    <row r="1" spans="1:11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146</v>
      </c>
      <c r="I1" s="5"/>
      <c r="J1" s="23" t="s">
        <v>144</v>
      </c>
      <c r="K1" s="23" t="s">
        <v>143</v>
      </c>
    </row>
    <row r="2" spans="1:11" ht="13.5" thickBot="1">
      <c r="A2" s="11" t="s">
        <v>171</v>
      </c>
      <c r="B2" s="6" t="s">
        <v>33</v>
      </c>
      <c r="C2" s="60">
        <v>26849.6232</v>
      </c>
      <c r="D2" s="60">
        <v>26849.6232</v>
      </c>
      <c r="E2" s="58">
        <v>439980</v>
      </c>
      <c r="F2" s="15">
        <v>0.9</v>
      </c>
      <c r="G2" s="16">
        <v>3</v>
      </c>
      <c r="H2" s="114">
        <v>0.936</v>
      </c>
      <c r="I2" s="24">
        <f aca="true" t="shared" si="0" ref="I2:I73">H2*50</f>
        <v>46.800000000000004</v>
      </c>
      <c r="J2" s="25">
        <f aca="true" t="shared" si="1" ref="J2:J33">(D2/E2)*F2</f>
        <v>0.05492218028092186</v>
      </c>
      <c r="K2" s="25">
        <f aca="true" t="shared" si="2" ref="K2:K31">(J2+(J2*I2))*G2</f>
        <v>7.875840652284195</v>
      </c>
    </row>
    <row r="3" spans="1:11" ht="13.5" thickBot="1">
      <c r="A3" s="11" t="s">
        <v>225</v>
      </c>
      <c r="B3" s="6" t="s">
        <v>33</v>
      </c>
      <c r="C3" s="59">
        <v>6121.3385</v>
      </c>
      <c r="D3" s="59">
        <v>6021.3385</v>
      </c>
      <c r="E3" s="14">
        <v>439980</v>
      </c>
      <c r="F3" s="15">
        <v>0.9</v>
      </c>
      <c r="G3" s="16">
        <v>1</v>
      </c>
      <c r="H3" s="117">
        <v>0.941</v>
      </c>
      <c r="I3" s="24">
        <f t="shared" si="0"/>
        <v>47.05</v>
      </c>
      <c r="J3" s="25">
        <f t="shared" si="1"/>
        <v>0.012316934065184781</v>
      </c>
      <c r="K3" s="25">
        <f t="shared" si="2"/>
        <v>0.5918286818321287</v>
      </c>
    </row>
    <row r="4" spans="1:11" ht="13.5" thickBot="1">
      <c r="A4" s="11" t="s">
        <v>154</v>
      </c>
      <c r="B4" s="6" t="s">
        <v>33</v>
      </c>
      <c r="C4" s="14">
        <v>100</v>
      </c>
      <c r="D4" s="14">
        <v>100</v>
      </c>
      <c r="E4" s="14">
        <v>439980</v>
      </c>
      <c r="F4" s="15">
        <v>0.9</v>
      </c>
      <c r="G4" s="16">
        <v>3</v>
      </c>
      <c r="H4" s="117">
        <v>0.965</v>
      </c>
      <c r="I4" s="24">
        <f t="shared" si="0"/>
        <v>48.25</v>
      </c>
      <c r="J4" s="25">
        <f t="shared" si="1"/>
        <v>0.00020455475248874947</v>
      </c>
      <c r="K4" s="25">
        <f t="shared" si="2"/>
        <v>0.03022296468021274</v>
      </c>
    </row>
    <row r="5" spans="1:11" ht="13.5" thickBot="1">
      <c r="A5" s="11" t="s">
        <v>9</v>
      </c>
      <c r="B5" s="6" t="s">
        <v>10</v>
      </c>
      <c r="C5" s="14">
        <v>140978.6064</v>
      </c>
      <c r="D5" s="14">
        <v>140978.6064</v>
      </c>
      <c r="E5" s="14">
        <v>420220</v>
      </c>
      <c r="F5" s="6">
        <v>0.05</v>
      </c>
      <c r="G5" s="6">
        <v>0.5</v>
      </c>
      <c r="H5" s="117">
        <v>0.478</v>
      </c>
      <c r="I5" s="24">
        <f t="shared" si="0"/>
        <v>23.9</v>
      </c>
      <c r="J5" s="25">
        <f t="shared" si="1"/>
        <v>0.01677438084812717</v>
      </c>
      <c r="K5" s="25">
        <f t="shared" si="2"/>
        <v>0.20884104155918326</v>
      </c>
    </row>
    <row r="6" spans="1:11" ht="13.5" thickBot="1">
      <c r="A6" s="11" t="s">
        <v>226</v>
      </c>
      <c r="B6" s="6" t="s">
        <v>10</v>
      </c>
      <c r="C6" s="14">
        <v>2429.5454</v>
      </c>
      <c r="D6" s="14">
        <v>2429.5454</v>
      </c>
      <c r="E6" s="14">
        <v>420220</v>
      </c>
      <c r="F6" s="15">
        <v>0.45</v>
      </c>
      <c r="G6" s="16">
        <v>1</v>
      </c>
      <c r="H6" s="117">
        <v>0.515</v>
      </c>
      <c r="I6" s="24">
        <f t="shared" si="0"/>
        <v>25.75</v>
      </c>
      <c r="J6" s="25">
        <f t="shared" si="1"/>
        <v>0.0026017215506163437</v>
      </c>
      <c r="K6" s="25">
        <f t="shared" si="2"/>
        <v>0.0695960514789872</v>
      </c>
    </row>
    <row r="7" spans="1:11" ht="13.5" thickBot="1">
      <c r="A7" s="11" t="s">
        <v>227</v>
      </c>
      <c r="B7" s="6" t="s">
        <v>10</v>
      </c>
      <c r="C7" s="14">
        <v>404.7055</v>
      </c>
      <c r="D7" s="14">
        <v>404.7055</v>
      </c>
      <c r="E7" s="14">
        <v>420220</v>
      </c>
      <c r="F7" s="15">
        <v>0.45</v>
      </c>
      <c r="G7" s="16">
        <v>1</v>
      </c>
      <c r="H7" s="117">
        <v>0.357</v>
      </c>
      <c r="I7" s="24">
        <f t="shared" si="0"/>
        <v>17.849999999999998</v>
      </c>
      <c r="J7" s="25">
        <f t="shared" si="1"/>
        <v>0.0004333860239874351</v>
      </c>
      <c r="K7" s="25">
        <f t="shared" si="2"/>
        <v>0.008169326552163151</v>
      </c>
    </row>
    <row r="8" spans="1:11" ht="13.5" thickBot="1">
      <c r="A8" s="11" t="s">
        <v>228</v>
      </c>
      <c r="B8" s="6" t="s">
        <v>10</v>
      </c>
      <c r="C8" s="14">
        <v>668.0796</v>
      </c>
      <c r="D8" s="14">
        <v>668.0796</v>
      </c>
      <c r="E8" s="14">
        <v>420220</v>
      </c>
      <c r="F8" s="15">
        <v>0.45</v>
      </c>
      <c r="G8" s="16">
        <v>1</v>
      </c>
      <c r="H8" s="117">
        <v>0.346</v>
      </c>
      <c r="I8" s="24">
        <f t="shared" si="0"/>
        <v>17.299999999999997</v>
      </c>
      <c r="J8" s="25">
        <f t="shared" si="1"/>
        <v>0.0007154248250916187</v>
      </c>
      <c r="K8" s="25">
        <f t="shared" si="2"/>
        <v>0.01309227429917662</v>
      </c>
    </row>
    <row r="9" spans="1:11" ht="13.5" thickBot="1">
      <c r="A9" s="11" t="s">
        <v>166</v>
      </c>
      <c r="B9" s="6" t="s">
        <v>10</v>
      </c>
      <c r="C9" s="14">
        <v>56884.2065</v>
      </c>
      <c r="D9" s="14">
        <v>56884.2065</v>
      </c>
      <c r="E9" s="14">
        <v>420220</v>
      </c>
      <c r="F9" s="15">
        <v>0.05</v>
      </c>
      <c r="G9" s="16">
        <v>0.5</v>
      </c>
      <c r="H9" s="117">
        <v>0.56</v>
      </c>
      <c r="I9" s="24">
        <f t="shared" si="0"/>
        <v>28.000000000000004</v>
      </c>
      <c r="J9" s="25">
        <f t="shared" si="1"/>
        <v>0.006768384001237447</v>
      </c>
      <c r="K9" s="25">
        <f t="shared" si="2"/>
        <v>0.09814156801794299</v>
      </c>
    </row>
    <row r="10" spans="1:11" ht="13.5" thickBot="1">
      <c r="A10" s="11" t="s">
        <v>116</v>
      </c>
      <c r="B10" s="6" t="s">
        <v>36</v>
      </c>
      <c r="C10" s="14">
        <v>3.369</v>
      </c>
      <c r="D10" s="14">
        <v>3.369</v>
      </c>
      <c r="E10" s="14">
        <v>294920</v>
      </c>
      <c r="F10" s="15">
        <v>0.9</v>
      </c>
      <c r="G10" s="16">
        <v>3</v>
      </c>
      <c r="H10" s="117">
        <v>0</v>
      </c>
      <c r="I10" s="24">
        <f t="shared" si="0"/>
        <v>0</v>
      </c>
      <c r="J10" s="25">
        <f t="shared" si="1"/>
        <v>1.0281093177810931E-05</v>
      </c>
      <c r="K10" s="25">
        <f t="shared" si="2"/>
        <v>3.0843279533432794E-05</v>
      </c>
    </row>
    <row r="11" spans="1:11" ht="13.5" thickBot="1">
      <c r="A11" s="11" t="s">
        <v>187</v>
      </c>
      <c r="B11" s="6" t="s">
        <v>185</v>
      </c>
      <c r="C11" s="14">
        <v>25649.4603</v>
      </c>
      <c r="D11" s="14">
        <v>25649.4603</v>
      </c>
      <c r="E11" s="14">
        <v>127300</v>
      </c>
      <c r="F11" s="15">
        <v>0.05</v>
      </c>
      <c r="G11" s="16">
        <v>0.5</v>
      </c>
      <c r="H11" s="117">
        <v>0.739</v>
      </c>
      <c r="I11" s="24">
        <f t="shared" si="0"/>
        <v>36.95</v>
      </c>
      <c r="J11" s="25">
        <f t="shared" si="1"/>
        <v>0.010074414886095838</v>
      </c>
      <c r="K11" s="25">
        <f t="shared" si="2"/>
        <v>0.19116202246366854</v>
      </c>
    </row>
    <row r="12" spans="1:11" ht="14.25" customHeight="1" thickBot="1">
      <c r="A12" s="12" t="s">
        <v>55</v>
      </c>
      <c r="B12" s="7" t="s">
        <v>56</v>
      </c>
      <c r="C12" s="18">
        <v>15.7</v>
      </c>
      <c r="D12" s="18">
        <v>15.7</v>
      </c>
      <c r="E12" s="14">
        <v>274960</v>
      </c>
      <c r="F12" s="19">
        <v>0.7</v>
      </c>
      <c r="G12" s="20">
        <v>1</v>
      </c>
      <c r="H12" s="117">
        <v>0.454</v>
      </c>
      <c r="I12" s="24">
        <f t="shared" si="0"/>
        <v>22.7</v>
      </c>
      <c r="J12" s="25">
        <f t="shared" si="1"/>
        <v>3.996945010183299E-05</v>
      </c>
      <c r="K12" s="25">
        <f t="shared" si="2"/>
        <v>0.0009472759674134419</v>
      </c>
    </row>
    <row r="13" spans="1:11" ht="14.25" customHeight="1" thickBot="1">
      <c r="A13" s="12" t="s">
        <v>194</v>
      </c>
      <c r="B13" s="7" t="s">
        <v>31</v>
      </c>
      <c r="C13" s="18">
        <v>1592.8375</v>
      </c>
      <c r="D13" s="18">
        <v>1592.8375</v>
      </c>
      <c r="E13" s="14">
        <v>1695850</v>
      </c>
      <c r="F13" s="19">
        <v>0.7</v>
      </c>
      <c r="G13" s="20">
        <v>1</v>
      </c>
      <c r="H13" s="117">
        <v>0.715</v>
      </c>
      <c r="I13" s="24">
        <f t="shared" si="0"/>
        <v>35.75</v>
      </c>
      <c r="J13" s="25">
        <f t="shared" si="1"/>
        <v>0.0006574792876728484</v>
      </c>
      <c r="K13" s="25">
        <f t="shared" si="2"/>
        <v>0.02416236382197718</v>
      </c>
    </row>
    <row r="14" spans="1:11" ht="13.5" thickBot="1">
      <c r="A14" s="11" t="s">
        <v>231</v>
      </c>
      <c r="B14" s="6" t="s">
        <v>31</v>
      </c>
      <c r="C14" s="14">
        <v>8452.1619</v>
      </c>
      <c r="D14" s="14">
        <v>8452.1619</v>
      </c>
      <c r="E14" s="14">
        <v>1695850</v>
      </c>
      <c r="F14" s="15">
        <v>0.05</v>
      </c>
      <c r="G14" s="16">
        <v>0.5</v>
      </c>
      <c r="H14" s="117">
        <v>0.679</v>
      </c>
      <c r="I14" s="24">
        <f t="shared" si="0"/>
        <v>33.95</v>
      </c>
      <c r="J14" s="25">
        <f t="shared" si="1"/>
        <v>0.0002492013415101571</v>
      </c>
      <c r="K14" s="25">
        <f t="shared" si="2"/>
        <v>0.004354793442889996</v>
      </c>
    </row>
    <row r="15" spans="1:11" ht="12.75" customHeight="1" thickBot="1">
      <c r="A15" s="12" t="s">
        <v>118</v>
      </c>
      <c r="B15" s="7" t="s">
        <v>31</v>
      </c>
      <c r="C15" s="18">
        <v>7647.2095</v>
      </c>
      <c r="D15" s="18">
        <v>7647.2095</v>
      </c>
      <c r="E15" s="14">
        <v>1695850</v>
      </c>
      <c r="F15" s="15">
        <v>0.7</v>
      </c>
      <c r="G15" s="16">
        <v>1.5</v>
      </c>
      <c r="H15" s="117">
        <v>0.634</v>
      </c>
      <c r="I15" s="24">
        <f t="shared" si="0"/>
        <v>31.7</v>
      </c>
      <c r="J15" s="25">
        <f t="shared" si="1"/>
        <v>0.0031565566824896065</v>
      </c>
      <c r="K15" s="25">
        <f>(J15+(J15*I15))*G15</f>
        <v>0.1548291052761152</v>
      </c>
    </row>
    <row r="16" spans="1:11" ht="13.5" thickBot="1">
      <c r="A16" s="11" t="s">
        <v>61</v>
      </c>
      <c r="B16" s="6" t="s">
        <v>31</v>
      </c>
      <c r="C16" s="14">
        <v>9619</v>
      </c>
      <c r="D16" s="14">
        <v>9619</v>
      </c>
      <c r="E16" s="14">
        <v>1695850</v>
      </c>
      <c r="F16" s="15">
        <v>0.7</v>
      </c>
      <c r="G16" s="16">
        <v>1.5</v>
      </c>
      <c r="H16" s="117">
        <v>0.369</v>
      </c>
      <c r="I16" s="24">
        <f t="shared" si="0"/>
        <v>18.45</v>
      </c>
      <c r="J16" s="25">
        <f t="shared" si="1"/>
        <v>0.003970457292803019</v>
      </c>
      <c r="K16" s="25">
        <f t="shared" si="2"/>
        <v>0.11583809151752807</v>
      </c>
    </row>
    <row r="17" spans="1:11" ht="13.5" thickBot="1">
      <c r="A17" s="11" t="s">
        <v>228</v>
      </c>
      <c r="B17" s="6" t="s">
        <v>31</v>
      </c>
      <c r="C17" s="14">
        <v>5377.2754</v>
      </c>
      <c r="D17" s="14">
        <v>5377.2754</v>
      </c>
      <c r="E17" s="14">
        <v>1695850</v>
      </c>
      <c r="F17" s="15">
        <v>0.45</v>
      </c>
      <c r="G17" s="16">
        <v>1</v>
      </c>
      <c r="H17" s="117">
        <v>0.633</v>
      </c>
      <c r="I17" s="24">
        <f>H17*50</f>
        <v>31.65</v>
      </c>
      <c r="J17" s="25">
        <f t="shared" si="1"/>
        <v>0.0014268796945484565</v>
      </c>
      <c r="K17" s="25">
        <f t="shared" si="2"/>
        <v>0.04658762202700711</v>
      </c>
    </row>
    <row r="18" spans="1:11" ht="13.5" thickBot="1">
      <c r="A18" s="11" t="s">
        <v>167</v>
      </c>
      <c r="B18" s="6" t="s">
        <v>31</v>
      </c>
      <c r="C18" s="14">
        <v>6461.3459</v>
      </c>
      <c r="D18" s="14">
        <v>6461.3459</v>
      </c>
      <c r="E18" s="14">
        <v>1695850</v>
      </c>
      <c r="F18" s="15">
        <v>0.45</v>
      </c>
      <c r="G18" s="16">
        <v>1</v>
      </c>
      <c r="H18" s="117">
        <v>0.633</v>
      </c>
      <c r="I18" s="24">
        <f t="shared" si="0"/>
        <v>31.65</v>
      </c>
      <c r="J18" s="25">
        <f t="shared" si="1"/>
        <v>0.001714541766665684</v>
      </c>
      <c r="K18" s="25">
        <f t="shared" si="2"/>
        <v>0.05597978868163458</v>
      </c>
    </row>
    <row r="19" spans="1:11" ht="11.25" customHeight="1" thickBot="1">
      <c r="A19" s="12" t="s">
        <v>172</v>
      </c>
      <c r="B19" s="7" t="s">
        <v>31</v>
      </c>
      <c r="C19" s="14">
        <v>8604.6858</v>
      </c>
      <c r="D19" s="14">
        <v>8604.6858</v>
      </c>
      <c r="E19" s="14">
        <v>1695850</v>
      </c>
      <c r="F19" s="15">
        <v>0.9</v>
      </c>
      <c r="G19" s="16">
        <v>2</v>
      </c>
      <c r="H19" s="117">
        <v>0.537</v>
      </c>
      <c r="I19" s="24">
        <f t="shared" si="0"/>
        <v>26.85</v>
      </c>
      <c r="J19" s="25">
        <f t="shared" si="1"/>
        <v>0.004566569696612318</v>
      </c>
      <c r="K19" s="25">
        <f t="shared" si="2"/>
        <v>0.25435793210130614</v>
      </c>
    </row>
    <row r="20" spans="1:11" ht="13.5" thickBot="1">
      <c r="A20" s="11" t="s">
        <v>229</v>
      </c>
      <c r="B20" s="6" t="s">
        <v>69</v>
      </c>
      <c r="C20" s="14">
        <v>958.7993</v>
      </c>
      <c r="D20" s="14">
        <v>958.7993</v>
      </c>
      <c r="E20" s="14">
        <v>165620</v>
      </c>
      <c r="F20" s="15">
        <v>0.45</v>
      </c>
      <c r="G20" s="16">
        <v>1</v>
      </c>
      <c r="H20" s="117">
        <v>0.331</v>
      </c>
      <c r="I20" s="24">
        <f t="shared" si="0"/>
        <v>16.55</v>
      </c>
      <c r="J20" s="25">
        <f t="shared" si="1"/>
        <v>0.0026051182526264944</v>
      </c>
      <c r="K20" s="25">
        <f t="shared" si="2"/>
        <v>0.04571982533359498</v>
      </c>
    </row>
    <row r="21" spans="1:11" ht="13.5" thickBot="1">
      <c r="A21" s="11" t="s">
        <v>230</v>
      </c>
      <c r="B21" s="6" t="s">
        <v>192</v>
      </c>
      <c r="C21" s="14">
        <v>152.993</v>
      </c>
      <c r="D21" s="14">
        <v>152.993</v>
      </c>
      <c r="E21" s="14">
        <v>311600</v>
      </c>
      <c r="F21" s="15">
        <v>0.7</v>
      </c>
      <c r="G21" s="16">
        <v>1</v>
      </c>
      <c r="H21" s="117">
        <v>0.434</v>
      </c>
      <c r="I21" s="24">
        <f t="shared" si="0"/>
        <v>21.7</v>
      </c>
      <c r="J21" s="25">
        <f t="shared" si="1"/>
        <v>0.00034369415917843385</v>
      </c>
      <c r="K21" s="25">
        <f t="shared" si="2"/>
        <v>0.007801857413350448</v>
      </c>
    </row>
    <row r="22" spans="1:11" ht="13.5" thickBot="1">
      <c r="A22" s="11" t="s">
        <v>278</v>
      </c>
      <c r="B22" s="6" t="s">
        <v>219</v>
      </c>
      <c r="C22" s="14">
        <v>113166.848</v>
      </c>
      <c r="D22" s="14">
        <v>113166.848</v>
      </c>
      <c r="E22" s="14">
        <v>241500</v>
      </c>
      <c r="F22" s="15">
        <v>0.05</v>
      </c>
      <c r="G22" s="16">
        <v>0.5</v>
      </c>
      <c r="H22" s="117">
        <v>0.775</v>
      </c>
      <c r="I22" s="24">
        <f t="shared" si="0"/>
        <v>38.75</v>
      </c>
      <c r="J22" s="25">
        <f t="shared" si="1"/>
        <v>0.02342998923395445</v>
      </c>
      <c r="K22" s="25">
        <f t="shared" si="2"/>
        <v>0.4656710360248447</v>
      </c>
    </row>
    <row r="23" spans="1:11" ht="13.5" customHeight="1" thickBot="1">
      <c r="A23" s="11" t="s">
        <v>178</v>
      </c>
      <c r="B23" s="6" t="s">
        <v>23</v>
      </c>
      <c r="C23" s="14">
        <v>96929.75</v>
      </c>
      <c r="D23" s="14">
        <v>96929.75</v>
      </c>
      <c r="E23" s="14">
        <v>182850</v>
      </c>
      <c r="F23" s="15">
        <v>0.05</v>
      </c>
      <c r="G23" s="16">
        <v>0.5</v>
      </c>
      <c r="H23" s="117">
        <v>0.631</v>
      </c>
      <c r="I23" s="24">
        <f t="shared" si="0"/>
        <v>31.55</v>
      </c>
      <c r="J23" s="25">
        <f t="shared" si="1"/>
        <v>0.026505263877495217</v>
      </c>
      <c r="K23" s="25">
        <f t="shared" si="2"/>
        <v>0.4313731696062346</v>
      </c>
    </row>
    <row r="24" spans="1:11" ht="13.5" customHeight="1" thickBot="1">
      <c r="A24" s="11" t="s">
        <v>168</v>
      </c>
      <c r="B24" s="6" t="s">
        <v>63</v>
      </c>
      <c r="C24" s="14">
        <v>150281.7599</v>
      </c>
      <c r="D24" s="14">
        <v>150281.7599</v>
      </c>
      <c r="E24" s="14">
        <v>489540</v>
      </c>
      <c r="F24" s="15">
        <v>0.05</v>
      </c>
      <c r="G24" s="16">
        <v>0.5</v>
      </c>
      <c r="H24" s="117">
        <v>0.313</v>
      </c>
      <c r="I24" s="24">
        <f t="shared" si="0"/>
        <v>15.65</v>
      </c>
      <c r="J24" s="25">
        <f t="shared" si="1"/>
        <v>0.015349282990154024</v>
      </c>
      <c r="K24" s="25">
        <f t="shared" si="2"/>
        <v>0.12778278089303224</v>
      </c>
    </row>
    <row r="25" spans="1:11" ht="14.25" customHeight="1" thickBot="1">
      <c r="A25" s="12" t="s">
        <v>62</v>
      </c>
      <c r="B25" s="7" t="s">
        <v>63</v>
      </c>
      <c r="C25" s="18">
        <v>1999.188</v>
      </c>
      <c r="D25" s="18">
        <v>1999.188</v>
      </c>
      <c r="E25" s="14">
        <v>489540</v>
      </c>
      <c r="F25" s="15">
        <v>0.7</v>
      </c>
      <c r="G25" s="16">
        <v>1</v>
      </c>
      <c r="H25" s="117">
        <v>0.538</v>
      </c>
      <c r="I25" s="24">
        <f t="shared" si="0"/>
        <v>26.900000000000002</v>
      </c>
      <c r="J25" s="25">
        <f t="shared" si="1"/>
        <v>0.002858666503247947</v>
      </c>
      <c r="K25" s="25">
        <f t="shared" si="2"/>
        <v>0.07975679544061773</v>
      </c>
    </row>
    <row r="26" spans="1:11" ht="13.5" thickBot="1">
      <c r="A26" s="11" t="s">
        <v>271</v>
      </c>
      <c r="B26" s="6" t="s">
        <v>63</v>
      </c>
      <c r="C26" s="14">
        <v>1606.8533</v>
      </c>
      <c r="D26" s="14">
        <v>1606.8533</v>
      </c>
      <c r="E26" s="14">
        <v>489540</v>
      </c>
      <c r="F26" s="15">
        <v>0.45</v>
      </c>
      <c r="G26" s="16">
        <v>1</v>
      </c>
      <c r="H26" s="117">
        <v>0.241</v>
      </c>
      <c r="I26" s="24">
        <f t="shared" si="0"/>
        <v>12.049999999999999</v>
      </c>
      <c r="J26" s="25">
        <f t="shared" si="1"/>
        <v>0.001477068237529109</v>
      </c>
      <c r="K26" s="25">
        <f t="shared" si="2"/>
        <v>0.019275740499754872</v>
      </c>
    </row>
    <row r="27" spans="1:11" ht="13.5" thickBot="1">
      <c r="A27" s="11" t="s">
        <v>208</v>
      </c>
      <c r="B27" s="6" t="s">
        <v>165</v>
      </c>
      <c r="C27" s="14">
        <v>12</v>
      </c>
      <c r="D27" s="14">
        <v>12</v>
      </c>
      <c r="E27" s="14">
        <v>250720</v>
      </c>
      <c r="F27" s="15">
        <v>0.7</v>
      </c>
      <c r="G27" s="16">
        <v>1</v>
      </c>
      <c r="H27" s="117">
        <v>0.632</v>
      </c>
      <c r="I27" s="24">
        <f t="shared" si="0"/>
        <v>31.6</v>
      </c>
      <c r="J27" s="25">
        <f t="shared" si="1"/>
        <v>3.350350989151244E-05</v>
      </c>
      <c r="K27" s="25">
        <f t="shared" si="2"/>
        <v>0.0010922144224633059</v>
      </c>
    </row>
    <row r="28" spans="1:11" ht="13.5" thickBot="1">
      <c r="A28" s="11" t="s">
        <v>173</v>
      </c>
      <c r="B28" s="6" t="s">
        <v>165</v>
      </c>
      <c r="C28" s="14">
        <v>22164.1221</v>
      </c>
      <c r="D28" s="14">
        <v>19947.7099</v>
      </c>
      <c r="E28" s="14">
        <v>250720</v>
      </c>
      <c r="F28" s="15">
        <v>0.9</v>
      </c>
      <c r="G28" s="16">
        <v>3</v>
      </c>
      <c r="H28" s="117">
        <v>0.589</v>
      </c>
      <c r="I28" s="24">
        <f t="shared" si="0"/>
        <v>29.45</v>
      </c>
      <c r="J28" s="25">
        <f t="shared" si="1"/>
        <v>0.07160553170867902</v>
      </c>
      <c r="K28" s="25">
        <f t="shared" si="2"/>
        <v>6.54116532158783</v>
      </c>
    </row>
    <row r="29" spans="1:11" ht="13.5" thickBot="1">
      <c r="A29" s="11" t="s">
        <v>174</v>
      </c>
      <c r="B29" s="6" t="s">
        <v>32</v>
      </c>
      <c r="C29" s="14">
        <v>32211.2393</v>
      </c>
      <c r="D29" s="14">
        <v>29312.2278</v>
      </c>
      <c r="E29" s="14">
        <v>493430</v>
      </c>
      <c r="F29" s="15">
        <v>0.9</v>
      </c>
      <c r="G29" s="16">
        <v>3</v>
      </c>
      <c r="H29" s="117">
        <v>0.624</v>
      </c>
      <c r="I29" s="24">
        <f t="shared" si="0"/>
        <v>31.2</v>
      </c>
      <c r="J29" s="25">
        <f t="shared" si="1"/>
        <v>0.05346453401698316</v>
      </c>
      <c r="K29" s="25">
        <f t="shared" si="2"/>
        <v>5.164673986040573</v>
      </c>
    </row>
    <row r="30" spans="1:11" ht="13.5" thickBot="1">
      <c r="A30" s="11" t="s">
        <v>120</v>
      </c>
      <c r="B30" s="6" t="s">
        <v>32</v>
      </c>
      <c r="C30" s="14">
        <v>18.2754</v>
      </c>
      <c r="D30" s="14">
        <v>18.2754</v>
      </c>
      <c r="E30" s="14">
        <v>493430</v>
      </c>
      <c r="F30" s="15">
        <v>0.9</v>
      </c>
      <c r="G30" s="16">
        <v>1</v>
      </c>
      <c r="H30" s="117">
        <v>0.668</v>
      </c>
      <c r="I30" s="24">
        <f t="shared" si="0"/>
        <v>33.4</v>
      </c>
      <c r="J30" s="25">
        <f t="shared" si="1"/>
        <v>3.333372514845064E-05</v>
      </c>
      <c r="K30" s="25">
        <f t="shared" si="2"/>
        <v>0.0011466801451067018</v>
      </c>
    </row>
    <row r="31" spans="1:11" ht="13.5" thickBot="1">
      <c r="A31" s="11" t="s">
        <v>121</v>
      </c>
      <c r="B31" s="6" t="s">
        <v>32</v>
      </c>
      <c r="C31" s="14">
        <v>273.6699</v>
      </c>
      <c r="D31" s="14">
        <v>273.6699</v>
      </c>
      <c r="E31" s="14">
        <v>493430</v>
      </c>
      <c r="F31" s="15">
        <v>0.9</v>
      </c>
      <c r="G31" s="16">
        <v>1</v>
      </c>
      <c r="H31" s="117">
        <v>0.779</v>
      </c>
      <c r="I31" s="24">
        <f>H31*50</f>
        <v>38.95</v>
      </c>
      <c r="J31" s="25">
        <f t="shared" si="1"/>
        <v>0.0004991648460774578</v>
      </c>
      <c r="K31" s="25">
        <f t="shared" si="2"/>
        <v>0.01994163560079444</v>
      </c>
    </row>
    <row r="32" spans="1:11" ht="13.5" thickBot="1">
      <c r="A32" s="11" t="s">
        <v>175</v>
      </c>
      <c r="B32" s="6" t="s">
        <v>32</v>
      </c>
      <c r="C32" s="18">
        <v>642</v>
      </c>
      <c r="D32" s="18">
        <v>642</v>
      </c>
      <c r="E32" s="14">
        <v>493430</v>
      </c>
      <c r="F32" s="15">
        <v>0.7</v>
      </c>
      <c r="G32" s="16">
        <v>1</v>
      </c>
      <c r="H32" s="117">
        <v>0.697</v>
      </c>
      <c r="I32" s="24">
        <f t="shared" si="0"/>
        <v>34.849999999999994</v>
      </c>
      <c r="J32" s="25">
        <f t="shared" si="1"/>
        <v>0.0009107674847496099</v>
      </c>
      <c r="K32" s="25">
        <f aca="true" t="shared" si="3" ref="K32:K71">(J32+(J32*I32))*G32</f>
        <v>0.032651014328273505</v>
      </c>
    </row>
    <row r="33" spans="1:11" ht="13.5" thickBot="1">
      <c r="A33" s="11" t="s">
        <v>122</v>
      </c>
      <c r="B33" s="6" t="s">
        <v>32</v>
      </c>
      <c r="C33" s="14">
        <v>88</v>
      </c>
      <c r="D33" s="14">
        <v>88</v>
      </c>
      <c r="E33" s="14">
        <v>493430</v>
      </c>
      <c r="F33" s="15">
        <v>0.7</v>
      </c>
      <c r="G33" s="16">
        <v>1</v>
      </c>
      <c r="H33" s="117">
        <v>0.73</v>
      </c>
      <c r="I33" s="24">
        <f t="shared" si="0"/>
        <v>36.5</v>
      </c>
      <c r="J33" s="25">
        <f t="shared" si="1"/>
        <v>0.00012484040289402752</v>
      </c>
      <c r="K33" s="25">
        <f t="shared" si="3"/>
        <v>0.004681515108526032</v>
      </c>
    </row>
    <row r="34" spans="1:11" s="87" customFormat="1" ht="13.5" thickBot="1">
      <c r="A34" s="11" t="s">
        <v>277</v>
      </c>
      <c r="B34" s="6" t="s">
        <v>32</v>
      </c>
      <c r="C34" s="14">
        <v>29.8494</v>
      </c>
      <c r="D34" s="14">
        <v>29.8494</v>
      </c>
      <c r="E34" s="14">
        <v>493430</v>
      </c>
      <c r="F34" s="15">
        <v>0.7</v>
      </c>
      <c r="G34" s="16">
        <v>1</v>
      </c>
      <c r="H34" s="117">
        <v>0.995</v>
      </c>
      <c r="I34" s="93">
        <f t="shared" si="0"/>
        <v>49.75</v>
      </c>
      <c r="J34" s="94">
        <f aca="true" t="shared" si="4" ref="J34:J66">(D34/E34)*F34</f>
        <v>4.2345580933465736E-05</v>
      </c>
      <c r="K34" s="94">
        <f t="shared" si="3"/>
        <v>0.0021490382323733864</v>
      </c>
    </row>
    <row r="35" spans="1:12" s="87" customFormat="1" ht="13.5" thickBot="1">
      <c r="A35" s="11" t="s">
        <v>293</v>
      </c>
      <c r="B35" s="6" t="s">
        <v>32</v>
      </c>
      <c r="C35" s="14">
        <v>271.7588</v>
      </c>
      <c r="D35" s="14">
        <v>271.7588</v>
      </c>
      <c r="E35" s="14">
        <v>493430</v>
      </c>
      <c r="F35" s="15">
        <v>0.7</v>
      </c>
      <c r="G35" s="16">
        <v>1</v>
      </c>
      <c r="H35" s="117">
        <v>0.5</v>
      </c>
      <c r="I35" s="93">
        <f t="shared" si="0"/>
        <v>25</v>
      </c>
      <c r="J35" s="94">
        <f t="shared" si="4"/>
        <v>0.0003855281600226982</v>
      </c>
      <c r="K35" s="94">
        <f t="shared" si="3"/>
        <v>0.010023732160590153</v>
      </c>
      <c r="L35" s="120"/>
    </row>
    <row r="36" spans="1:11" ht="13.5" thickBot="1">
      <c r="A36" s="11" t="s">
        <v>232</v>
      </c>
      <c r="B36" s="6" t="s">
        <v>72</v>
      </c>
      <c r="C36" s="14">
        <v>484</v>
      </c>
      <c r="D36" s="14">
        <v>484</v>
      </c>
      <c r="E36" s="14">
        <v>580550</v>
      </c>
      <c r="F36" s="15">
        <v>0.45</v>
      </c>
      <c r="G36" s="16">
        <v>1</v>
      </c>
      <c r="H36" s="117">
        <v>0.623</v>
      </c>
      <c r="I36" s="24">
        <f t="shared" si="0"/>
        <v>31.15</v>
      </c>
      <c r="J36" s="25">
        <f t="shared" si="4"/>
        <v>0.00037516148479889764</v>
      </c>
      <c r="K36" s="25">
        <f t="shared" si="3"/>
        <v>0.012061441736284558</v>
      </c>
    </row>
    <row r="37" spans="1:11" ht="13.5" thickBot="1">
      <c r="A37" s="11" t="s">
        <v>233</v>
      </c>
      <c r="B37" s="6" t="s">
        <v>73</v>
      </c>
      <c r="C37" s="14">
        <v>3594.4154</v>
      </c>
      <c r="D37" s="14">
        <v>3594.4154</v>
      </c>
      <c r="E37" s="14">
        <v>208970</v>
      </c>
      <c r="F37" s="15">
        <v>0.45</v>
      </c>
      <c r="G37" s="16">
        <v>1</v>
      </c>
      <c r="H37" s="117">
        <v>0.32</v>
      </c>
      <c r="I37" s="24">
        <f t="shared" si="0"/>
        <v>16</v>
      </c>
      <c r="J37" s="25">
        <f t="shared" si="4"/>
        <v>0.00774028295927645</v>
      </c>
      <c r="K37" s="25">
        <f t="shared" si="3"/>
        <v>0.13158481030769964</v>
      </c>
    </row>
    <row r="38" spans="1:11" ht="13.5" thickBot="1">
      <c r="A38" s="11" t="s">
        <v>124</v>
      </c>
      <c r="B38" s="6" t="s">
        <v>46</v>
      </c>
      <c r="C38" s="14">
        <v>5440.7267</v>
      </c>
      <c r="D38" s="14">
        <v>5440.7267</v>
      </c>
      <c r="E38" s="14">
        <v>620384</v>
      </c>
      <c r="F38" s="15">
        <v>0.05</v>
      </c>
      <c r="G38" s="16">
        <v>0.5</v>
      </c>
      <c r="H38" s="117">
        <v>0.647</v>
      </c>
      <c r="I38" s="24">
        <f t="shared" si="0"/>
        <v>32.35</v>
      </c>
      <c r="J38" s="25">
        <f t="shared" si="4"/>
        <v>0.0004384966972068912</v>
      </c>
      <c r="K38" s="25">
        <f t="shared" si="3"/>
        <v>0.007311932425924911</v>
      </c>
    </row>
    <row r="39" spans="1:11" ht="13.5" thickBot="1">
      <c r="A39" s="11" t="s">
        <v>18</v>
      </c>
      <c r="B39" s="6" t="s">
        <v>19</v>
      </c>
      <c r="C39" s="14">
        <v>66954</v>
      </c>
      <c r="D39" s="14">
        <v>66954</v>
      </c>
      <c r="E39" s="14">
        <v>809600</v>
      </c>
      <c r="F39" s="6">
        <v>0.05</v>
      </c>
      <c r="G39" s="6">
        <v>0.5</v>
      </c>
      <c r="H39" s="117">
        <v>0.714</v>
      </c>
      <c r="I39" s="24">
        <f t="shared" si="0"/>
        <v>35.699999999999996</v>
      </c>
      <c r="J39" s="25">
        <f t="shared" si="4"/>
        <v>0.004135004940711463</v>
      </c>
      <c r="K39" s="25">
        <f t="shared" si="3"/>
        <v>0.07587734066205533</v>
      </c>
    </row>
    <row r="40" spans="1:11" ht="13.5" thickBot="1">
      <c r="A40" s="11" t="s">
        <v>234</v>
      </c>
      <c r="B40" s="6" t="s">
        <v>19</v>
      </c>
      <c r="C40" s="14">
        <v>3550</v>
      </c>
      <c r="D40" s="14">
        <v>3550</v>
      </c>
      <c r="E40" s="14">
        <v>809600</v>
      </c>
      <c r="F40" s="6">
        <v>0.05</v>
      </c>
      <c r="G40" s="6">
        <v>0.5</v>
      </c>
      <c r="H40" s="117">
        <v>0.929</v>
      </c>
      <c r="I40" s="24">
        <f t="shared" si="0"/>
        <v>46.45</v>
      </c>
      <c r="J40" s="25">
        <f t="shared" si="4"/>
        <v>0.00021924407114624507</v>
      </c>
      <c r="K40" s="25">
        <f t="shared" si="3"/>
        <v>0.005201565587944665</v>
      </c>
    </row>
    <row r="41" spans="1:11" ht="13.5" thickBot="1">
      <c r="A41" s="11" t="s">
        <v>22</v>
      </c>
      <c r="B41" s="6" t="s">
        <v>19</v>
      </c>
      <c r="C41" s="14">
        <v>35533</v>
      </c>
      <c r="D41" s="14">
        <v>35533</v>
      </c>
      <c r="E41" s="14">
        <v>809600</v>
      </c>
      <c r="F41" s="6">
        <v>0.05</v>
      </c>
      <c r="G41" s="6">
        <v>0.5</v>
      </c>
      <c r="H41" s="117">
        <v>0.643</v>
      </c>
      <c r="I41" s="24">
        <f t="shared" si="0"/>
        <v>32.15</v>
      </c>
      <c r="J41" s="25">
        <f t="shared" si="4"/>
        <v>0.0021944787549407116</v>
      </c>
      <c r="K41" s="25">
        <f t="shared" si="3"/>
        <v>0.03637348536314229</v>
      </c>
    </row>
    <row r="42" spans="1:11" ht="13.5" thickBot="1">
      <c r="A42" s="11" t="s">
        <v>235</v>
      </c>
      <c r="B42" s="6" t="s">
        <v>19</v>
      </c>
      <c r="C42" s="14">
        <v>135.2573</v>
      </c>
      <c r="D42" s="14">
        <v>125</v>
      </c>
      <c r="E42" s="14">
        <v>809600</v>
      </c>
      <c r="F42" s="15">
        <v>0.9</v>
      </c>
      <c r="G42" s="16">
        <v>3</v>
      </c>
      <c r="H42" s="117">
        <v>0.78</v>
      </c>
      <c r="I42" s="24">
        <f t="shared" si="0"/>
        <v>39</v>
      </c>
      <c r="J42" s="25">
        <f t="shared" si="4"/>
        <v>0.00013895750988142294</v>
      </c>
      <c r="K42" s="25">
        <f t="shared" si="3"/>
        <v>0.016674901185770752</v>
      </c>
    </row>
    <row r="43" spans="1:11" ht="13.5" thickBot="1">
      <c r="A43" s="11" t="s">
        <v>236</v>
      </c>
      <c r="B43" s="6" t="s">
        <v>19</v>
      </c>
      <c r="C43" s="14">
        <v>181.894</v>
      </c>
      <c r="D43" s="14">
        <v>181.894</v>
      </c>
      <c r="E43" s="14">
        <v>809600</v>
      </c>
      <c r="F43" s="15">
        <v>0.9</v>
      </c>
      <c r="G43" s="16">
        <v>3</v>
      </c>
      <c r="H43" s="117">
        <v>0.804</v>
      </c>
      <c r="I43" s="24">
        <f t="shared" si="0"/>
        <v>40.2</v>
      </c>
      <c r="J43" s="25">
        <f t="shared" si="4"/>
        <v>0.00020220429841897236</v>
      </c>
      <c r="K43" s="25">
        <f t="shared" si="3"/>
        <v>0.024992451284584986</v>
      </c>
    </row>
    <row r="44" spans="1:11" ht="13.5" customHeight="1" thickBot="1">
      <c r="A44" s="12" t="s">
        <v>57</v>
      </c>
      <c r="B44" s="7" t="s">
        <v>19</v>
      </c>
      <c r="C44" s="18">
        <v>50.11</v>
      </c>
      <c r="D44" s="18">
        <v>50.11</v>
      </c>
      <c r="E44" s="14">
        <v>809600</v>
      </c>
      <c r="F44" s="21">
        <v>0.7</v>
      </c>
      <c r="G44" s="22">
        <v>1</v>
      </c>
      <c r="H44" s="117">
        <v>0.509</v>
      </c>
      <c r="I44" s="24">
        <f t="shared" si="0"/>
        <v>25.45</v>
      </c>
      <c r="J44" s="25">
        <f t="shared" si="4"/>
        <v>4.332633399209486E-05</v>
      </c>
      <c r="K44" s="25">
        <f t="shared" si="3"/>
        <v>0.001145981534090909</v>
      </c>
    </row>
    <row r="45" spans="1:11" s="38" customFormat="1" ht="13.5" customHeight="1" thickBot="1">
      <c r="A45" s="12" t="s">
        <v>205</v>
      </c>
      <c r="B45" s="7" t="s">
        <v>195</v>
      </c>
      <c r="C45" s="18">
        <v>195485.217</v>
      </c>
      <c r="D45" s="18">
        <v>195485.217</v>
      </c>
      <c r="E45" s="14">
        <v>293900</v>
      </c>
      <c r="F45" s="21">
        <v>0.05</v>
      </c>
      <c r="G45" s="22">
        <v>0.5</v>
      </c>
      <c r="H45" s="117">
        <v>0.802</v>
      </c>
      <c r="I45" s="24">
        <f t="shared" si="0"/>
        <v>40.1</v>
      </c>
      <c r="J45" s="25">
        <f t="shared" si="4"/>
        <v>0.033257097141884996</v>
      </c>
      <c r="K45" s="25">
        <f t="shared" si="3"/>
        <v>0.6834333462657367</v>
      </c>
    </row>
    <row r="46" spans="1:11" s="38" customFormat="1" ht="13.5" customHeight="1" thickBot="1">
      <c r="A46" s="12" t="s">
        <v>206</v>
      </c>
      <c r="B46" s="7" t="s">
        <v>196</v>
      </c>
      <c r="C46" s="18">
        <v>136629.583</v>
      </c>
      <c r="D46" s="18">
        <v>136629.583</v>
      </c>
      <c r="E46" s="14">
        <v>365000</v>
      </c>
      <c r="F46" s="21">
        <v>0.05</v>
      </c>
      <c r="G46" s="22">
        <v>0.5</v>
      </c>
      <c r="H46" s="117">
        <v>0.483</v>
      </c>
      <c r="I46" s="24">
        <f t="shared" si="0"/>
        <v>24.15</v>
      </c>
      <c r="J46" s="25">
        <f t="shared" si="4"/>
        <v>0.018716381232876715</v>
      </c>
      <c r="K46" s="25">
        <f t="shared" si="3"/>
        <v>0.23535849400342468</v>
      </c>
    </row>
    <row r="47" spans="1:11" ht="13.5" customHeight="1" thickBot="1">
      <c r="A47" s="12" t="s">
        <v>290</v>
      </c>
      <c r="B47" s="7" t="s">
        <v>153</v>
      </c>
      <c r="C47" s="18">
        <v>350067.3727</v>
      </c>
      <c r="D47" s="18">
        <v>295351.6804</v>
      </c>
      <c r="E47" s="14">
        <v>325754</v>
      </c>
      <c r="F47" s="21">
        <v>0.05</v>
      </c>
      <c r="G47" s="22">
        <v>0.5</v>
      </c>
      <c r="H47" s="117">
        <v>0.742</v>
      </c>
      <c r="I47" s="24">
        <f t="shared" si="0"/>
        <v>37.1</v>
      </c>
      <c r="J47" s="25">
        <f t="shared" si="4"/>
        <v>0.04533354623427495</v>
      </c>
      <c r="K47" s="25">
        <f t="shared" si="3"/>
        <v>0.8636040557629379</v>
      </c>
    </row>
    <row r="48" spans="1:11" ht="13.5" customHeight="1" thickBot="1">
      <c r="A48" s="12" t="s">
        <v>207</v>
      </c>
      <c r="B48" s="7" t="s">
        <v>105</v>
      </c>
      <c r="C48" s="18">
        <v>45055</v>
      </c>
      <c r="D48" s="18">
        <v>45055</v>
      </c>
      <c r="E48" s="14">
        <v>264081</v>
      </c>
      <c r="F48" s="21">
        <v>0.05</v>
      </c>
      <c r="G48" s="22">
        <v>0.5</v>
      </c>
      <c r="H48" s="117">
        <v>0.359</v>
      </c>
      <c r="I48" s="24">
        <f t="shared" si="0"/>
        <v>17.95</v>
      </c>
      <c r="J48" s="25">
        <f t="shared" si="4"/>
        <v>0.00853052661872683</v>
      </c>
      <c r="K48" s="25">
        <f t="shared" si="3"/>
        <v>0.08082673971243672</v>
      </c>
    </row>
    <row r="49" spans="1:11" ht="13.5" customHeight="1" thickBot="1">
      <c r="A49" s="12" t="s">
        <v>270</v>
      </c>
      <c r="B49" s="7" t="s">
        <v>105</v>
      </c>
      <c r="C49" s="18">
        <v>77.719</v>
      </c>
      <c r="D49" s="18">
        <v>77.719</v>
      </c>
      <c r="E49" s="14">
        <v>264081</v>
      </c>
      <c r="F49" s="21">
        <v>0.7</v>
      </c>
      <c r="G49" s="22">
        <v>1</v>
      </c>
      <c r="H49" s="117">
        <v>0.618</v>
      </c>
      <c r="I49" s="24">
        <f t="shared" si="0"/>
        <v>30.9</v>
      </c>
      <c r="J49" s="25">
        <f t="shared" si="4"/>
        <v>0.00020600989847811843</v>
      </c>
      <c r="K49" s="25">
        <f t="shared" si="3"/>
        <v>0.0065717157614519775</v>
      </c>
    </row>
    <row r="50" spans="1:11" ht="13.5" customHeight="1" thickBot="1">
      <c r="A50" s="12" t="s">
        <v>127</v>
      </c>
      <c r="B50" s="7" t="s">
        <v>105</v>
      </c>
      <c r="C50" s="18">
        <v>81.75</v>
      </c>
      <c r="D50" s="18">
        <v>81.75</v>
      </c>
      <c r="E50" s="14">
        <v>264081</v>
      </c>
      <c r="F50" s="21">
        <v>0.7</v>
      </c>
      <c r="G50" s="22">
        <v>1</v>
      </c>
      <c r="H50" s="117">
        <v>0.661</v>
      </c>
      <c r="I50" s="24">
        <f t="shared" si="0"/>
        <v>33.050000000000004</v>
      </c>
      <c r="J50" s="25">
        <f t="shared" si="4"/>
        <v>0.00021669487770797593</v>
      </c>
      <c r="K50" s="25">
        <f t="shared" si="3"/>
        <v>0.007378460585956581</v>
      </c>
    </row>
    <row r="51" spans="1:11" s="87" customFormat="1" ht="13.5" customHeight="1" thickBot="1">
      <c r="A51" s="12" t="s">
        <v>215</v>
      </c>
      <c r="B51" s="7" t="s">
        <v>105</v>
      </c>
      <c r="C51" s="18">
        <v>431.255</v>
      </c>
      <c r="D51" s="18">
        <v>431.255</v>
      </c>
      <c r="E51" s="14">
        <v>264081</v>
      </c>
      <c r="F51" s="21">
        <v>0.7</v>
      </c>
      <c r="G51" s="22">
        <v>1</v>
      </c>
      <c r="H51" s="117">
        <v>0.265</v>
      </c>
      <c r="I51" s="93">
        <f t="shared" si="0"/>
        <v>13.25</v>
      </c>
      <c r="J51" s="94">
        <f t="shared" si="4"/>
        <v>0.0011431284340789377</v>
      </c>
      <c r="K51" s="94">
        <f t="shared" si="3"/>
        <v>0.01628958018562486</v>
      </c>
    </row>
    <row r="52" spans="1:11" ht="12.75" customHeight="1" thickBot="1">
      <c r="A52" s="11" t="s">
        <v>9</v>
      </c>
      <c r="B52" s="7" t="s">
        <v>11</v>
      </c>
      <c r="C52" s="18">
        <v>90642.2365</v>
      </c>
      <c r="D52" s="18">
        <v>88756.2365</v>
      </c>
      <c r="E52" s="14">
        <v>102890</v>
      </c>
      <c r="F52" s="6">
        <v>0.05</v>
      </c>
      <c r="G52" s="6">
        <v>0.5</v>
      </c>
      <c r="H52" s="117">
        <v>0.781</v>
      </c>
      <c r="I52" s="24">
        <f t="shared" si="0"/>
        <v>39.050000000000004</v>
      </c>
      <c r="J52" s="25">
        <f t="shared" si="4"/>
        <v>0.04313161458839537</v>
      </c>
      <c r="K52" s="25">
        <f t="shared" si="3"/>
        <v>0.8637105821326174</v>
      </c>
    </row>
    <row r="53" spans="1:11" ht="13.5" thickBot="1">
      <c r="A53" s="11" t="s">
        <v>237</v>
      </c>
      <c r="B53" s="6" t="s">
        <v>11</v>
      </c>
      <c r="C53" s="14">
        <v>1776.9594</v>
      </c>
      <c r="D53" s="14">
        <v>1776.9594</v>
      </c>
      <c r="E53" s="14">
        <v>102890</v>
      </c>
      <c r="F53" s="15">
        <v>0.45</v>
      </c>
      <c r="G53" s="16">
        <v>1</v>
      </c>
      <c r="H53" s="117">
        <v>0.514</v>
      </c>
      <c r="I53" s="24">
        <f t="shared" si="0"/>
        <v>25.7</v>
      </c>
      <c r="J53" s="25">
        <f t="shared" si="4"/>
        <v>0.007771714743901254</v>
      </c>
      <c r="K53" s="25">
        <f t="shared" si="3"/>
        <v>0.2075047836621635</v>
      </c>
    </row>
    <row r="54" spans="1:11" ht="13.5" thickBot="1">
      <c r="A54" s="11" t="s">
        <v>155</v>
      </c>
      <c r="B54" s="6" t="s">
        <v>11</v>
      </c>
      <c r="C54" s="14">
        <v>9734.7482</v>
      </c>
      <c r="D54" s="14">
        <v>9734.7482</v>
      </c>
      <c r="E54" s="14">
        <v>102890</v>
      </c>
      <c r="F54" s="15">
        <v>0.05</v>
      </c>
      <c r="G54" s="16">
        <v>0.5</v>
      </c>
      <c r="H54" s="117">
        <v>0.653</v>
      </c>
      <c r="I54" s="24">
        <f>H54*50</f>
        <v>32.65</v>
      </c>
      <c r="J54" s="25">
        <f t="shared" si="4"/>
        <v>0.004730658081446205</v>
      </c>
      <c r="K54" s="25">
        <f t="shared" si="3"/>
        <v>0.0795933222203324</v>
      </c>
    </row>
    <row r="55" spans="1:11" ht="13.5" thickBot="1">
      <c r="A55" s="11" t="s">
        <v>176</v>
      </c>
      <c r="B55" s="6" t="s">
        <v>30</v>
      </c>
      <c r="C55" s="14">
        <v>69698.2923</v>
      </c>
      <c r="D55" s="14">
        <v>69698.2923</v>
      </c>
      <c r="E55" s="14">
        <v>6496490</v>
      </c>
      <c r="F55" s="15">
        <v>0.9</v>
      </c>
      <c r="G55" s="16">
        <v>2</v>
      </c>
      <c r="H55" s="117">
        <v>0.582</v>
      </c>
      <c r="I55" s="24">
        <f t="shared" si="0"/>
        <v>29.099999999999998</v>
      </c>
      <c r="J55" s="25">
        <f t="shared" si="4"/>
        <v>0.00965574688331699</v>
      </c>
      <c r="K55" s="25">
        <f t="shared" si="3"/>
        <v>0.5812759623756828</v>
      </c>
    </row>
    <row r="56" spans="1:11" s="38" customFormat="1" ht="16.5" customHeight="1" thickBot="1">
      <c r="A56" s="12" t="s">
        <v>49</v>
      </c>
      <c r="B56" s="7" t="s">
        <v>30</v>
      </c>
      <c r="C56" s="18">
        <v>862.7</v>
      </c>
      <c r="D56" s="18">
        <v>862.7</v>
      </c>
      <c r="E56" s="14">
        <v>6496490</v>
      </c>
      <c r="F56" s="15">
        <v>0.7</v>
      </c>
      <c r="G56" s="16">
        <v>1</v>
      </c>
      <c r="H56" s="117">
        <v>0.62</v>
      </c>
      <c r="I56" s="24">
        <f t="shared" si="0"/>
        <v>31</v>
      </c>
      <c r="J56" s="25">
        <f t="shared" si="4"/>
        <v>9.29563502753025E-05</v>
      </c>
      <c r="K56" s="25">
        <f t="shared" si="3"/>
        <v>0.00297460320880968</v>
      </c>
    </row>
    <row r="57" spans="1:11" ht="13.5" thickBot="1">
      <c r="A57" s="11" t="s">
        <v>59</v>
      </c>
      <c r="B57" s="6" t="s">
        <v>30</v>
      </c>
      <c r="C57" s="14">
        <v>13200</v>
      </c>
      <c r="D57" s="14">
        <v>13200</v>
      </c>
      <c r="E57" s="14">
        <v>6496490</v>
      </c>
      <c r="F57" s="15">
        <v>0.7</v>
      </c>
      <c r="G57" s="16">
        <v>1.5</v>
      </c>
      <c r="H57" s="117">
        <v>0.832</v>
      </c>
      <c r="I57" s="24">
        <f t="shared" si="0"/>
        <v>41.6</v>
      </c>
      <c r="J57" s="25">
        <f t="shared" si="4"/>
        <v>0.0014223065070522697</v>
      </c>
      <c r="K57" s="25">
        <f t="shared" si="3"/>
        <v>0.09088538580064003</v>
      </c>
    </row>
    <row r="58" spans="1:11" ht="13.5" thickBot="1">
      <c r="A58" s="11" t="s">
        <v>109</v>
      </c>
      <c r="B58" s="6" t="s">
        <v>30</v>
      </c>
      <c r="C58" s="14">
        <v>2000</v>
      </c>
      <c r="D58" s="14">
        <v>2000</v>
      </c>
      <c r="E58" s="14">
        <v>6496490</v>
      </c>
      <c r="F58" s="15">
        <v>0.7</v>
      </c>
      <c r="G58" s="16">
        <v>1</v>
      </c>
      <c r="H58" s="117">
        <v>0.446</v>
      </c>
      <c r="I58" s="24">
        <f t="shared" si="0"/>
        <v>22.3</v>
      </c>
      <c r="J58" s="25">
        <f t="shared" si="4"/>
        <v>0.00021550098591701056</v>
      </c>
      <c r="K58" s="25">
        <f t="shared" si="3"/>
        <v>0.005021172971866346</v>
      </c>
    </row>
    <row r="59" spans="1:11" ht="13.5" thickBot="1">
      <c r="A59" s="11" t="s">
        <v>64</v>
      </c>
      <c r="B59" s="6" t="s">
        <v>30</v>
      </c>
      <c r="C59" s="14">
        <v>13100</v>
      </c>
      <c r="D59" s="14">
        <v>13100</v>
      </c>
      <c r="E59" s="14">
        <v>6496490</v>
      </c>
      <c r="F59" s="15">
        <v>0.7</v>
      </c>
      <c r="G59" s="16">
        <v>1.5</v>
      </c>
      <c r="H59" s="117">
        <v>0.832</v>
      </c>
      <c r="I59" s="24">
        <f t="shared" si="0"/>
        <v>41.6</v>
      </c>
      <c r="J59" s="25">
        <f t="shared" si="4"/>
        <v>0.001411531457756419</v>
      </c>
      <c r="K59" s="25">
        <f t="shared" si="3"/>
        <v>0.09019686015063517</v>
      </c>
    </row>
    <row r="60" spans="1:11" ht="13.5" thickBot="1">
      <c r="A60" s="11" t="s">
        <v>238</v>
      </c>
      <c r="B60" s="6" t="s">
        <v>30</v>
      </c>
      <c r="C60" s="14">
        <v>10984.7941</v>
      </c>
      <c r="D60" s="14">
        <v>10984.7941</v>
      </c>
      <c r="E60" s="14">
        <v>6496490</v>
      </c>
      <c r="F60" s="15">
        <v>0.45</v>
      </c>
      <c r="G60" s="16">
        <v>1</v>
      </c>
      <c r="H60" s="117">
        <v>0.607</v>
      </c>
      <c r="I60" s="24">
        <f t="shared" si="0"/>
        <v>30.349999999999998</v>
      </c>
      <c r="J60" s="25">
        <f t="shared" si="4"/>
        <v>0.0007608966295645802</v>
      </c>
      <c r="K60" s="25">
        <f t="shared" si="3"/>
        <v>0.023854109336849588</v>
      </c>
    </row>
    <row r="61" spans="1:11" ht="17.25" customHeight="1" thickBot="1">
      <c r="A61" s="12" t="s">
        <v>47</v>
      </c>
      <c r="B61" s="7" t="s">
        <v>48</v>
      </c>
      <c r="C61" s="18">
        <v>8729</v>
      </c>
      <c r="D61" s="18">
        <v>8729</v>
      </c>
      <c r="E61" s="14">
        <v>6496490</v>
      </c>
      <c r="F61" s="15">
        <v>0.7</v>
      </c>
      <c r="G61" s="16">
        <v>1.5</v>
      </c>
      <c r="H61" s="117">
        <v>0.5</v>
      </c>
      <c r="I61" s="24">
        <f t="shared" si="0"/>
        <v>25</v>
      </c>
      <c r="J61" s="25">
        <f t="shared" si="4"/>
        <v>0.0009405540530347925</v>
      </c>
      <c r="K61" s="25">
        <f t="shared" si="3"/>
        <v>0.03668160806835691</v>
      </c>
    </row>
    <row r="62" spans="1:11" ht="17.25" customHeight="1" thickBot="1">
      <c r="A62" s="12" t="s">
        <v>269</v>
      </c>
      <c r="B62" s="7" t="s">
        <v>30</v>
      </c>
      <c r="C62" s="18">
        <v>8232</v>
      </c>
      <c r="D62" s="18">
        <v>8232</v>
      </c>
      <c r="E62" s="14">
        <v>6496490</v>
      </c>
      <c r="F62" s="15">
        <v>0.7</v>
      </c>
      <c r="G62" s="16">
        <v>1.5</v>
      </c>
      <c r="H62" s="117">
        <v>0.527</v>
      </c>
      <c r="I62" s="24">
        <f t="shared" si="0"/>
        <v>26.35</v>
      </c>
      <c r="J62" s="25">
        <f t="shared" si="4"/>
        <v>0.0008870020580344154</v>
      </c>
      <c r="K62" s="25">
        <f t="shared" si="3"/>
        <v>0.036389259430861895</v>
      </c>
    </row>
    <row r="63" spans="1:11" ht="12.75" customHeight="1" thickBot="1">
      <c r="A63" s="12" t="s">
        <v>170</v>
      </c>
      <c r="B63" s="7" t="s">
        <v>30</v>
      </c>
      <c r="C63" s="18">
        <v>990</v>
      </c>
      <c r="D63" s="18">
        <v>990</v>
      </c>
      <c r="E63" s="14">
        <v>6496490</v>
      </c>
      <c r="F63" s="15">
        <v>0.7</v>
      </c>
      <c r="G63" s="16">
        <v>1</v>
      </c>
      <c r="H63" s="117">
        <v>0.76</v>
      </c>
      <c r="I63" s="24">
        <f t="shared" si="0"/>
        <v>38</v>
      </c>
      <c r="J63" s="25">
        <f t="shared" si="4"/>
        <v>0.00010667298802892023</v>
      </c>
      <c r="K63" s="25">
        <f t="shared" si="3"/>
        <v>0.004160246533127889</v>
      </c>
    </row>
    <row r="64" spans="1:11" ht="16.5" customHeight="1" thickBot="1">
      <c r="A64" s="12" t="s">
        <v>128</v>
      </c>
      <c r="B64" s="7" t="s">
        <v>48</v>
      </c>
      <c r="C64" s="18">
        <v>16530</v>
      </c>
      <c r="D64" s="18">
        <v>16530</v>
      </c>
      <c r="E64" s="14">
        <v>6496490</v>
      </c>
      <c r="F64" s="15">
        <v>0.7</v>
      </c>
      <c r="G64" s="16">
        <v>1.5</v>
      </c>
      <c r="H64" s="117">
        <v>0.5</v>
      </c>
      <c r="I64" s="24">
        <f t="shared" si="0"/>
        <v>25</v>
      </c>
      <c r="J64" s="25">
        <f t="shared" si="4"/>
        <v>0.001781115648604092</v>
      </c>
      <c r="K64" s="25">
        <f t="shared" si="3"/>
        <v>0.0694635102955596</v>
      </c>
    </row>
    <row r="65" spans="1:11" ht="16.5" customHeight="1" thickBot="1">
      <c r="A65" s="12" t="s">
        <v>193</v>
      </c>
      <c r="B65" s="7" t="s">
        <v>30</v>
      </c>
      <c r="C65" s="18">
        <v>13323.4386</v>
      </c>
      <c r="D65" s="18">
        <v>13323.4386</v>
      </c>
      <c r="E65" s="14">
        <v>6496490</v>
      </c>
      <c r="F65" s="15">
        <v>0.7</v>
      </c>
      <c r="G65" s="16">
        <v>1.5</v>
      </c>
      <c r="H65" s="117">
        <v>0.792</v>
      </c>
      <c r="I65" s="24">
        <f t="shared" si="0"/>
        <v>39.6</v>
      </c>
      <c r="J65" s="25">
        <f t="shared" si="4"/>
        <v>0.0014356070770523775</v>
      </c>
      <c r="K65" s="25">
        <f t="shared" si="3"/>
        <v>0.08742847099248979</v>
      </c>
    </row>
    <row r="66" spans="1:11" ht="16.5" customHeight="1" thickBot="1">
      <c r="A66" s="12" t="s">
        <v>282</v>
      </c>
      <c r="B66" s="7" t="s">
        <v>30</v>
      </c>
      <c r="C66" s="18">
        <v>21944</v>
      </c>
      <c r="D66" s="18">
        <v>21944</v>
      </c>
      <c r="E66" s="14">
        <v>6496490</v>
      </c>
      <c r="F66" s="15">
        <v>0.45</v>
      </c>
      <c r="G66" s="16">
        <v>1</v>
      </c>
      <c r="H66" s="117">
        <v>0.093</v>
      </c>
      <c r="I66" s="24">
        <f t="shared" si="0"/>
        <v>4.65</v>
      </c>
      <c r="J66" s="25">
        <f t="shared" si="4"/>
        <v>0.0015200208112380687</v>
      </c>
      <c r="K66" s="25">
        <f t="shared" si="3"/>
        <v>0.008588117583495088</v>
      </c>
    </row>
    <row r="67" spans="1:11" ht="16.5" customHeight="1" thickBot="1">
      <c r="A67" s="12" t="s">
        <v>186</v>
      </c>
      <c r="B67" s="7" t="s">
        <v>30</v>
      </c>
      <c r="C67" s="18">
        <v>1300</v>
      </c>
      <c r="D67" s="18">
        <v>1298</v>
      </c>
      <c r="E67" s="14">
        <v>6496490</v>
      </c>
      <c r="F67" s="15">
        <v>0.9</v>
      </c>
      <c r="G67" s="16">
        <v>2</v>
      </c>
      <c r="H67" s="117">
        <v>0.758</v>
      </c>
      <c r="I67" s="24">
        <f t="shared" si="0"/>
        <v>37.9</v>
      </c>
      <c r="J67" s="25">
        <f aca="true" t="shared" si="5" ref="J67:J99">(D67/E67)*F67</f>
        <v>0.00017982017982017982</v>
      </c>
      <c r="K67" s="25">
        <f t="shared" si="3"/>
        <v>0.013990009990009988</v>
      </c>
    </row>
    <row r="68" spans="1:11" s="38" customFormat="1" ht="16.5" customHeight="1" thickBot="1">
      <c r="A68" s="12" t="s">
        <v>291</v>
      </c>
      <c r="B68" s="7" t="s">
        <v>30</v>
      </c>
      <c r="C68" s="18">
        <v>195.86</v>
      </c>
      <c r="D68" s="18">
        <v>195.86</v>
      </c>
      <c r="E68" s="14">
        <v>6496490</v>
      </c>
      <c r="F68" s="15">
        <v>0.7</v>
      </c>
      <c r="G68" s="16">
        <v>1</v>
      </c>
      <c r="H68" s="117">
        <v>0.993</v>
      </c>
      <c r="I68" s="93">
        <f t="shared" si="0"/>
        <v>49.65</v>
      </c>
      <c r="J68" s="94">
        <f t="shared" si="5"/>
        <v>2.1104011550852844E-05</v>
      </c>
      <c r="K68" s="94">
        <f t="shared" si="3"/>
        <v>0.0010689181850506964</v>
      </c>
    </row>
    <row r="69" spans="1:11" s="38" customFormat="1" ht="16.5" customHeight="1" thickBot="1">
      <c r="A69" s="12" t="s">
        <v>292</v>
      </c>
      <c r="B69" s="7" t="s">
        <v>30</v>
      </c>
      <c r="C69" s="18">
        <v>1135.3803</v>
      </c>
      <c r="D69" s="18">
        <v>1135.3803</v>
      </c>
      <c r="E69" s="14">
        <v>6496490</v>
      </c>
      <c r="F69" s="15">
        <v>0.7</v>
      </c>
      <c r="G69" s="16">
        <v>1</v>
      </c>
      <c r="H69" s="117">
        <v>0.591</v>
      </c>
      <c r="I69" s="93">
        <f t="shared" si="0"/>
        <v>29.549999999999997</v>
      </c>
      <c r="J69" s="94">
        <f t="shared" si="5"/>
        <v>0.0001223377870203756</v>
      </c>
      <c r="K69" s="94">
        <f t="shared" si="3"/>
        <v>0.0037374193934724743</v>
      </c>
    </row>
    <row r="70" spans="1:11" ht="15" customHeight="1" thickBot="1">
      <c r="A70" s="12" t="s">
        <v>268</v>
      </c>
      <c r="B70" s="6" t="s">
        <v>35</v>
      </c>
      <c r="C70" s="18">
        <v>3824.3703</v>
      </c>
      <c r="D70" s="18">
        <v>3824.3703</v>
      </c>
      <c r="E70" s="14">
        <v>416736.3</v>
      </c>
      <c r="F70" s="15">
        <v>0.9</v>
      </c>
      <c r="G70" s="16">
        <v>3</v>
      </c>
      <c r="H70" s="117">
        <v>0.936</v>
      </c>
      <c r="I70" s="24">
        <f t="shared" si="0"/>
        <v>46.800000000000004</v>
      </c>
      <c r="J70" s="25">
        <f t="shared" si="5"/>
        <v>0.008259259560542243</v>
      </c>
      <c r="K70" s="25">
        <f t="shared" si="3"/>
        <v>1.1843778209817577</v>
      </c>
    </row>
    <row r="71" spans="1:11" ht="13.5" thickBot="1">
      <c r="A71" s="11" t="s">
        <v>267</v>
      </c>
      <c r="B71" s="6" t="s">
        <v>35</v>
      </c>
      <c r="C71" s="14">
        <v>6.3317</v>
      </c>
      <c r="D71" s="14">
        <v>6.3317</v>
      </c>
      <c r="E71" s="14">
        <v>416736.3</v>
      </c>
      <c r="F71" s="15">
        <v>0.9</v>
      </c>
      <c r="G71" s="16">
        <v>3</v>
      </c>
      <c r="H71" s="117">
        <v>0.988</v>
      </c>
      <c r="I71" s="24">
        <f t="shared" si="0"/>
        <v>49.4</v>
      </c>
      <c r="J71" s="25">
        <f t="shared" si="5"/>
        <v>1.3674186769907013E-05</v>
      </c>
      <c r="K71" s="25">
        <f t="shared" si="3"/>
        <v>0.0020675370396099407</v>
      </c>
    </row>
    <row r="72" spans="1:11" ht="13.5" thickBot="1">
      <c r="A72" s="11" t="s">
        <v>163</v>
      </c>
      <c r="B72" s="6" t="s">
        <v>35</v>
      </c>
      <c r="C72" s="14">
        <v>54.5941</v>
      </c>
      <c r="D72" s="14">
        <v>54.5941</v>
      </c>
      <c r="E72" s="14">
        <v>416736.3</v>
      </c>
      <c r="F72" s="15">
        <v>0.9</v>
      </c>
      <c r="G72" s="16">
        <v>3</v>
      </c>
      <c r="H72" s="117">
        <v>0.988</v>
      </c>
      <c r="I72" s="24">
        <f t="shared" si="0"/>
        <v>49.4</v>
      </c>
      <c r="J72" s="25">
        <f t="shared" si="5"/>
        <v>0.00011790355195839671</v>
      </c>
      <c r="K72" s="25">
        <f aca="true" t="shared" si="6" ref="K72:K106">(J72+(J72*I72))*G72</f>
        <v>0.017827017056109583</v>
      </c>
    </row>
    <row r="73" spans="1:11" ht="13.5" thickBot="1">
      <c r="A73" s="11" t="s">
        <v>285</v>
      </c>
      <c r="B73" s="6" t="s">
        <v>35</v>
      </c>
      <c r="C73" s="116">
        <v>413049.2874</v>
      </c>
      <c r="D73" s="78">
        <v>294436.9169</v>
      </c>
      <c r="E73" s="14">
        <v>416736.3</v>
      </c>
      <c r="F73" s="15">
        <v>0.05</v>
      </c>
      <c r="G73" s="16">
        <v>0.5</v>
      </c>
      <c r="H73" s="117">
        <v>0.923</v>
      </c>
      <c r="I73" s="117">
        <f t="shared" si="0"/>
        <v>46.150000000000006</v>
      </c>
      <c r="J73" s="25">
        <f t="shared" si="5"/>
        <v>0.035326526258931616</v>
      </c>
      <c r="K73" s="25">
        <f t="shared" si="6"/>
        <v>0.8328228565543129</v>
      </c>
    </row>
    <row r="74" spans="1:11" ht="13.5" thickBot="1">
      <c r="A74" s="11" t="s">
        <v>177</v>
      </c>
      <c r="B74" s="6" t="s">
        <v>35</v>
      </c>
      <c r="C74" s="60">
        <v>3769.3404</v>
      </c>
      <c r="D74" s="39">
        <v>3769.3404</v>
      </c>
      <c r="E74" s="14">
        <v>416736.3</v>
      </c>
      <c r="F74" s="15">
        <v>0.9</v>
      </c>
      <c r="G74" s="16">
        <v>3</v>
      </c>
      <c r="H74" s="117">
        <v>0.988</v>
      </c>
      <c r="I74" s="24">
        <f aca="true" t="shared" si="7" ref="I74:I81">H74*50</f>
        <v>49.4</v>
      </c>
      <c r="J74" s="94">
        <f>(D74/E74)*F74</f>
        <v>0.008140414837872294</v>
      </c>
      <c r="K74" s="25">
        <f t="shared" si="6"/>
        <v>1.230830723486291</v>
      </c>
    </row>
    <row r="75" spans="1:11" ht="13.5" thickBot="1">
      <c r="A75" s="11" t="s">
        <v>276</v>
      </c>
      <c r="B75" s="6" t="s">
        <v>35</v>
      </c>
      <c r="C75" s="106">
        <v>252.1948</v>
      </c>
      <c r="D75" s="107">
        <v>252.1948</v>
      </c>
      <c r="E75" s="14">
        <v>416736.3</v>
      </c>
      <c r="F75" s="15">
        <v>0.7</v>
      </c>
      <c r="G75" s="16">
        <v>1</v>
      </c>
      <c r="H75" s="117">
        <v>0.99</v>
      </c>
      <c r="I75" s="24">
        <f t="shared" si="7"/>
        <v>49.5</v>
      </c>
      <c r="J75" s="94">
        <f>(D75/E75)*F75</f>
        <v>0.0004236164692156646</v>
      </c>
      <c r="K75" s="25">
        <f t="shared" si="6"/>
        <v>0.021392631695391063</v>
      </c>
    </row>
    <row r="76" spans="1:11" ht="13.5" thickBot="1">
      <c r="A76" s="11" t="s">
        <v>7</v>
      </c>
      <c r="B76" s="6" t="s">
        <v>8</v>
      </c>
      <c r="C76" s="59">
        <v>3105.0799</v>
      </c>
      <c r="D76" s="59">
        <v>3105.0799</v>
      </c>
      <c r="E76" s="14">
        <v>641040</v>
      </c>
      <c r="F76" s="6">
        <v>0.05</v>
      </c>
      <c r="G76" s="6">
        <v>0.5</v>
      </c>
      <c r="H76" s="117">
        <v>0.524</v>
      </c>
      <c r="I76" s="24">
        <f t="shared" si="7"/>
        <v>26.200000000000003</v>
      </c>
      <c r="J76" s="25">
        <f t="shared" si="5"/>
        <v>0.0002421908071259204</v>
      </c>
      <c r="K76" s="25">
        <f t="shared" si="6"/>
        <v>0.0032937949769125175</v>
      </c>
    </row>
    <row r="77" spans="1:11" ht="13.5" thickBot="1">
      <c r="A77" s="11" t="s">
        <v>124</v>
      </c>
      <c r="B77" s="6" t="s">
        <v>8</v>
      </c>
      <c r="C77" s="14">
        <v>439.6605</v>
      </c>
      <c r="D77" s="14">
        <v>439.6605</v>
      </c>
      <c r="E77" s="14">
        <v>641040</v>
      </c>
      <c r="F77" s="15">
        <v>0.05</v>
      </c>
      <c r="G77" s="16">
        <v>0.5</v>
      </c>
      <c r="H77" s="117">
        <v>0.652</v>
      </c>
      <c r="I77" s="24">
        <f t="shared" si="7"/>
        <v>32.6</v>
      </c>
      <c r="J77" s="25">
        <f t="shared" si="5"/>
        <v>3.429275084238113E-05</v>
      </c>
      <c r="K77" s="25">
        <f t="shared" si="6"/>
        <v>0.000576118214152003</v>
      </c>
    </row>
    <row r="78" spans="1:11" s="87" customFormat="1" ht="13.5" thickBot="1">
      <c r="A78" s="11" t="s">
        <v>216</v>
      </c>
      <c r="B78" s="6" t="s">
        <v>8</v>
      </c>
      <c r="C78" s="14">
        <v>3036.9957</v>
      </c>
      <c r="D78" s="14">
        <v>3036.9957</v>
      </c>
      <c r="E78" s="14">
        <v>641040</v>
      </c>
      <c r="F78" s="15">
        <v>0.7</v>
      </c>
      <c r="G78" s="16">
        <v>1</v>
      </c>
      <c r="H78" s="117">
        <v>0.311</v>
      </c>
      <c r="I78" s="93">
        <f t="shared" si="7"/>
        <v>15.55</v>
      </c>
      <c r="J78" s="94">
        <f t="shared" si="5"/>
        <v>0.0033163250187195803</v>
      </c>
      <c r="K78" s="94">
        <f t="shared" si="6"/>
        <v>0.05488517905980906</v>
      </c>
    </row>
    <row r="79" spans="1:11" ht="13.5" thickBot="1">
      <c r="A79" s="43" t="s">
        <v>188</v>
      </c>
      <c r="B79" s="6" t="s">
        <v>181</v>
      </c>
      <c r="C79" s="14">
        <v>46458.9407</v>
      </c>
      <c r="D79" s="14">
        <v>46458.9407</v>
      </c>
      <c r="E79" s="14">
        <v>83100</v>
      </c>
      <c r="F79" s="15">
        <v>0.05</v>
      </c>
      <c r="G79" s="16">
        <v>0.5</v>
      </c>
      <c r="H79" s="117">
        <v>0.579</v>
      </c>
      <c r="I79" s="24">
        <f t="shared" si="7"/>
        <v>28.95</v>
      </c>
      <c r="J79" s="25">
        <f t="shared" si="5"/>
        <v>0.02795363459687124</v>
      </c>
      <c r="K79" s="25">
        <f t="shared" si="6"/>
        <v>0.41860567808814686</v>
      </c>
    </row>
    <row r="80" spans="1:11" ht="13.5" thickBot="1">
      <c r="A80" s="11" t="s">
        <v>231</v>
      </c>
      <c r="B80" s="6" t="s">
        <v>77</v>
      </c>
      <c r="C80" s="14">
        <v>1655.8381</v>
      </c>
      <c r="D80" s="14">
        <v>1655.8381</v>
      </c>
      <c r="E80" s="14">
        <v>234460</v>
      </c>
      <c r="F80" s="15">
        <v>0.05</v>
      </c>
      <c r="G80" s="16">
        <v>0.5</v>
      </c>
      <c r="H80" s="117">
        <v>0.577</v>
      </c>
      <c r="I80" s="24">
        <f t="shared" si="7"/>
        <v>28.849999999999998</v>
      </c>
      <c r="J80" s="25">
        <f t="shared" si="5"/>
        <v>0.00035311739742386765</v>
      </c>
      <c r="K80" s="25">
        <f t="shared" si="6"/>
        <v>0.0052702771565512245</v>
      </c>
    </row>
    <row r="81" spans="1:11" ht="13.5" thickBot="1">
      <c r="A81" s="11" t="s">
        <v>239</v>
      </c>
      <c r="B81" s="6" t="s">
        <v>77</v>
      </c>
      <c r="C81" s="14">
        <v>12550</v>
      </c>
      <c r="D81" s="14">
        <v>12550</v>
      </c>
      <c r="E81" s="14">
        <v>234460</v>
      </c>
      <c r="F81" s="15">
        <v>0.7</v>
      </c>
      <c r="G81" s="16">
        <v>1.5</v>
      </c>
      <c r="H81" s="117">
        <v>0.364</v>
      </c>
      <c r="I81" s="24">
        <f t="shared" si="7"/>
        <v>18.2</v>
      </c>
      <c r="J81" s="25">
        <f t="shared" si="5"/>
        <v>0.037469077881088456</v>
      </c>
      <c r="K81" s="25">
        <f t="shared" si="6"/>
        <v>1.0791094429753474</v>
      </c>
    </row>
    <row r="82" spans="1:11" ht="13.5" thickBot="1">
      <c r="A82" s="11" t="s">
        <v>240</v>
      </c>
      <c r="B82" s="6" t="s">
        <v>77</v>
      </c>
      <c r="C82" s="14">
        <v>1598.9313</v>
      </c>
      <c r="D82" s="14">
        <v>1598.9313</v>
      </c>
      <c r="E82" s="14">
        <v>234460</v>
      </c>
      <c r="F82" s="15">
        <v>0.45</v>
      </c>
      <c r="G82" s="16">
        <v>1</v>
      </c>
      <c r="H82" s="117">
        <v>0.415</v>
      </c>
      <c r="I82" s="24">
        <f aca="true" t="shared" si="8" ref="I82:I97">H82*50</f>
        <v>20.75</v>
      </c>
      <c r="J82" s="25">
        <f t="shared" si="5"/>
        <v>0.0030688351317922032</v>
      </c>
      <c r="K82" s="25">
        <f t="shared" si="6"/>
        <v>0.06674716411648042</v>
      </c>
    </row>
    <row r="83" spans="1:11" ht="13.5" thickBot="1">
      <c r="A83" s="11" t="s">
        <v>241</v>
      </c>
      <c r="B83" s="6" t="s">
        <v>79</v>
      </c>
      <c r="C83" s="14">
        <v>30</v>
      </c>
      <c r="D83" s="14">
        <v>30</v>
      </c>
      <c r="E83" s="14">
        <v>28070</v>
      </c>
      <c r="F83" s="15">
        <v>0.45</v>
      </c>
      <c r="G83" s="16">
        <v>1</v>
      </c>
      <c r="H83" s="117">
        <v>0.743</v>
      </c>
      <c r="I83" s="24">
        <f t="shared" si="8"/>
        <v>37.15</v>
      </c>
      <c r="J83" s="25">
        <f t="shared" si="5"/>
        <v>0.00048094050587816175</v>
      </c>
      <c r="K83" s="25">
        <f t="shared" si="6"/>
        <v>0.01834788029925187</v>
      </c>
    </row>
    <row r="84" spans="1:11" ht="13.5" thickBot="1">
      <c r="A84" s="11" t="s">
        <v>242</v>
      </c>
      <c r="B84" s="6" t="s">
        <v>81</v>
      </c>
      <c r="C84" s="14">
        <v>1733.8233</v>
      </c>
      <c r="D84" s="14">
        <v>1733.8233</v>
      </c>
      <c r="E84" s="14">
        <v>408640</v>
      </c>
      <c r="F84" s="15">
        <v>0.45</v>
      </c>
      <c r="G84" s="16">
        <v>1</v>
      </c>
      <c r="H84" s="117">
        <v>0.721</v>
      </c>
      <c r="I84" s="24">
        <f t="shared" si="8"/>
        <v>36.05</v>
      </c>
      <c r="J84" s="25">
        <f t="shared" si="5"/>
        <v>0.001909310114036805</v>
      </c>
      <c r="K84" s="25">
        <f t="shared" si="6"/>
        <v>0.07073993972506362</v>
      </c>
    </row>
    <row r="85" spans="1:11" ht="13.5" thickBot="1">
      <c r="A85" s="11" t="s">
        <v>243</v>
      </c>
      <c r="B85" s="6" t="s">
        <v>81</v>
      </c>
      <c r="C85" s="14">
        <v>1272.8035</v>
      </c>
      <c r="D85" s="14">
        <v>1272.8035</v>
      </c>
      <c r="E85" s="14">
        <v>408640</v>
      </c>
      <c r="F85" s="15">
        <v>0.45</v>
      </c>
      <c r="G85" s="16">
        <v>1</v>
      </c>
      <c r="H85" s="117">
        <v>0.734</v>
      </c>
      <c r="I85" s="24">
        <f t="shared" si="8"/>
        <v>36.7</v>
      </c>
      <c r="J85" s="25">
        <f t="shared" si="5"/>
        <v>0.0014016287563625685</v>
      </c>
      <c r="K85" s="25">
        <f t="shared" si="6"/>
        <v>0.05284140411486884</v>
      </c>
    </row>
    <row r="86" spans="1:11" ht="13.5" thickBot="1">
      <c r="A86" s="11" t="s">
        <v>217</v>
      </c>
      <c r="B86" s="6" t="s">
        <v>12</v>
      </c>
      <c r="C86" s="14">
        <v>3877.6849</v>
      </c>
      <c r="D86" s="14">
        <v>3877.6849</v>
      </c>
      <c r="E86" s="14">
        <v>101810</v>
      </c>
      <c r="F86" s="15">
        <v>0.7</v>
      </c>
      <c r="G86" s="16">
        <v>1</v>
      </c>
      <c r="H86" s="117">
        <v>0.383</v>
      </c>
      <c r="I86" s="24">
        <f t="shared" si="8"/>
        <v>19.15</v>
      </c>
      <c r="J86" s="25">
        <f t="shared" si="5"/>
        <v>0.026661226107455062</v>
      </c>
      <c r="K86" s="25">
        <f t="shared" si="6"/>
        <v>0.5372237060652194</v>
      </c>
    </row>
    <row r="87" spans="1:11" ht="13.5" thickBot="1">
      <c r="A87" s="11" t="s">
        <v>218</v>
      </c>
      <c r="B87" s="6" t="s">
        <v>12</v>
      </c>
      <c r="C87" s="14">
        <v>3688.1852</v>
      </c>
      <c r="D87" s="14">
        <v>3688.1852</v>
      </c>
      <c r="E87" s="14">
        <v>101810</v>
      </c>
      <c r="F87" s="77">
        <v>0.7</v>
      </c>
      <c r="G87" s="16">
        <v>1</v>
      </c>
      <c r="H87" s="117">
        <v>0.383</v>
      </c>
      <c r="I87" s="24">
        <f t="shared" si="8"/>
        <v>19.15</v>
      </c>
      <c r="J87" s="25">
        <f t="shared" si="5"/>
        <v>0.025358310971417344</v>
      </c>
      <c r="K87" s="25">
        <f t="shared" si="6"/>
        <v>0.5109699660740594</v>
      </c>
    </row>
    <row r="88" spans="1:11" ht="12.75" customHeight="1" thickBot="1">
      <c r="A88" s="11" t="s">
        <v>178</v>
      </c>
      <c r="B88" s="6" t="s">
        <v>12</v>
      </c>
      <c r="C88" s="14">
        <v>44038.17</v>
      </c>
      <c r="D88" s="14">
        <v>16375.2746</v>
      </c>
      <c r="E88" s="14">
        <v>101810</v>
      </c>
      <c r="F88" s="15">
        <v>0.05</v>
      </c>
      <c r="G88" s="16">
        <v>0.5</v>
      </c>
      <c r="H88" s="117">
        <v>0.641</v>
      </c>
      <c r="I88" s="24">
        <f t="shared" si="8"/>
        <v>32.05</v>
      </c>
      <c r="J88" s="25">
        <f t="shared" si="5"/>
        <v>0.008042075729299677</v>
      </c>
      <c r="K88" s="25">
        <f t="shared" si="6"/>
        <v>0.13289530142667713</v>
      </c>
    </row>
    <row r="89" spans="1:11" ht="12" customHeight="1" thickBot="1">
      <c r="A89" s="11" t="s">
        <v>244</v>
      </c>
      <c r="B89" s="6" t="s">
        <v>12</v>
      </c>
      <c r="C89" s="14">
        <v>1950.9806</v>
      </c>
      <c r="D89" s="14">
        <v>1950.9806</v>
      </c>
      <c r="E89" s="14">
        <v>101810</v>
      </c>
      <c r="F89" s="15">
        <v>0.45</v>
      </c>
      <c r="G89" s="16">
        <v>1</v>
      </c>
      <c r="H89" s="117">
        <v>0.462</v>
      </c>
      <c r="I89" s="24">
        <f t="shared" si="8"/>
        <v>23.1</v>
      </c>
      <c r="J89" s="25">
        <f t="shared" si="5"/>
        <v>0.008623330419408702</v>
      </c>
      <c r="K89" s="25">
        <f t="shared" si="6"/>
        <v>0.20782226310774976</v>
      </c>
    </row>
    <row r="90" spans="1:11" ht="12" customHeight="1" thickBot="1">
      <c r="A90" s="11" t="s">
        <v>169</v>
      </c>
      <c r="B90" s="6" t="s">
        <v>12</v>
      </c>
      <c r="C90" s="14">
        <v>3619.47</v>
      </c>
      <c r="D90" s="14">
        <v>3619.47</v>
      </c>
      <c r="E90" s="14">
        <v>101810</v>
      </c>
      <c r="F90" s="15">
        <v>0.9</v>
      </c>
      <c r="G90" s="16">
        <v>1</v>
      </c>
      <c r="H90" s="117">
        <v>0.776</v>
      </c>
      <c r="I90" s="24">
        <f t="shared" si="8"/>
        <v>38.800000000000004</v>
      </c>
      <c r="J90" s="25">
        <f t="shared" si="5"/>
        <v>0.03199610057951085</v>
      </c>
      <c r="K90" s="25">
        <f t="shared" si="6"/>
        <v>1.273444803064532</v>
      </c>
    </row>
    <row r="91" spans="1:11" ht="14.25" customHeight="1" thickBot="1">
      <c r="A91" s="44" t="s">
        <v>190</v>
      </c>
      <c r="B91" s="6" t="s">
        <v>182</v>
      </c>
      <c r="C91" s="14">
        <v>30277.9385</v>
      </c>
      <c r="D91" s="14">
        <v>30277.9385</v>
      </c>
      <c r="E91" s="14">
        <v>31500</v>
      </c>
      <c r="F91" s="15">
        <v>0.05</v>
      </c>
      <c r="G91" s="16">
        <v>0.5</v>
      </c>
      <c r="H91" s="117">
        <v>0.362</v>
      </c>
      <c r="I91" s="24">
        <f t="shared" si="8"/>
        <v>18.099999999999998</v>
      </c>
      <c r="J91" s="25">
        <f t="shared" si="5"/>
        <v>0.04806021984126985</v>
      </c>
      <c r="K91" s="25">
        <f t="shared" si="6"/>
        <v>0.45897509948412696</v>
      </c>
    </row>
    <row r="92" spans="1:11" ht="12" customHeight="1" thickBot="1">
      <c r="A92" s="11" t="s">
        <v>189</v>
      </c>
      <c r="B92" s="6" t="s">
        <v>147</v>
      </c>
      <c r="C92" s="14">
        <v>5047</v>
      </c>
      <c r="D92" s="14">
        <v>5047</v>
      </c>
      <c r="E92" s="14">
        <v>491484</v>
      </c>
      <c r="F92" s="15">
        <v>0.9</v>
      </c>
      <c r="G92" s="16">
        <v>1</v>
      </c>
      <c r="H92" s="117">
        <v>0.757</v>
      </c>
      <c r="I92" s="24">
        <f t="shared" si="8"/>
        <v>37.85</v>
      </c>
      <c r="J92" s="25">
        <f t="shared" si="5"/>
        <v>0.009242009912835414</v>
      </c>
      <c r="K92" s="25">
        <f t="shared" si="6"/>
        <v>0.35905208511365583</v>
      </c>
    </row>
    <row r="93" spans="1:11" ht="13.5" thickBot="1">
      <c r="A93" s="11" t="s">
        <v>245</v>
      </c>
      <c r="B93" s="6" t="s">
        <v>13</v>
      </c>
      <c r="C93" s="14">
        <v>3.42</v>
      </c>
      <c r="D93" s="14">
        <v>2.42</v>
      </c>
      <c r="E93" s="14">
        <v>294650</v>
      </c>
      <c r="F93" s="15">
        <v>0.9</v>
      </c>
      <c r="G93" s="16">
        <v>1</v>
      </c>
      <c r="H93" s="117">
        <v>0.758</v>
      </c>
      <c r="I93" s="24">
        <f t="shared" si="8"/>
        <v>37.9</v>
      </c>
      <c r="J93" s="25">
        <f t="shared" si="5"/>
        <v>7.3918208043441365E-06</v>
      </c>
      <c r="K93" s="25">
        <f t="shared" si="6"/>
        <v>0.0002875418292889869</v>
      </c>
    </row>
    <row r="94" spans="1:11" ht="13.5" thickBot="1">
      <c r="A94" s="11" t="s">
        <v>9</v>
      </c>
      <c r="B94" s="6" t="s">
        <v>13</v>
      </c>
      <c r="C94" s="14">
        <v>115783.692</v>
      </c>
      <c r="D94" s="14">
        <v>115783.692</v>
      </c>
      <c r="E94" s="14">
        <v>294650</v>
      </c>
      <c r="F94" s="6">
        <v>0.05</v>
      </c>
      <c r="G94" s="6">
        <v>0.5</v>
      </c>
      <c r="H94" s="117">
        <v>0.544</v>
      </c>
      <c r="I94" s="24">
        <f t="shared" si="8"/>
        <v>27.200000000000003</v>
      </c>
      <c r="J94" s="25">
        <f t="shared" si="5"/>
        <v>0.019647665365688106</v>
      </c>
      <c r="K94" s="25">
        <f t="shared" si="6"/>
        <v>0.2770320816562023</v>
      </c>
    </row>
    <row r="95" spans="1:11" s="38" customFormat="1" ht="13.5" thickBot="1">
      <c r="A95" s="11" t="s">
        <v>204</v>
      </c>
      <c r="B95" s="6" t="s">
        <v>200</v>
      </c>
      <c r="C95" s="14">
        <v>282049.6119</v>
      </c>
      <c r="D95" s="14">
        <v>282049.6119</v>
      </c>
      <c r="E95" s="14">
        <v>577600</v>
      </c>
      <c r="F95" s="6">
        <v>0.05</v>
      </c>
      <c r="G95" s="6">
        <v>0.5</v>
      </c>
      <c r="H95" s="117">
        <v>0.801</v>
      </c>
      <c r="I95" s="24">
        <f t="shared" si="8"/>
        <v>40.050000000000004</v>
      </c>
      <c r="J95" s="25">
        <f t="shared" si="5"/>
        <v>0.024415651999653745</v>
      </c>
      <c r="K95" s="25">
        <f t="shared" si="6"/>
        <v>0.5011312572928932</v>
      </c>
    </row>
    <row r="96" spans="1:11" ht="13.5" thickBot="1">
      <c r="A96" s="11" t="s">
        <v>242</v>
      </c>
      <c r="B96" s="6" t="s">
        <v>85</v>
      </c>
      <c r="C96" s="14">
        <v>1740.7724</v>
      </c>
      <c r="D96" s="14">
        <v>1740.7724</v>
      </c>
      <c r="E96" s="14">
        <v>132200</v>
      </c>
      <c r="F96" s="15">
        <v>0.45</v>
      </c>
      <c r="G96" s="16">
        <v>1</v>
      </c>
      <c r="H96" s="117">
        <v>0.638</v>
      </c>
      <c r="I96" s="24">
        <f t="shared" si="8"/>
        <v>31.900000000000002</v>
      </c>
      <c r="J96" s="25">
        <f t="shared" si="5"/>
        <v>0.0059254733736762485</v>
      </c>
      <c r="K96" s="25">
        <f t="shared" si="6"/>
        <v>0.1949480739939486</v>
      </c>
    </row>
    <row r="97" spans="1:11" ht="13.5" thickBot="1">
      <c r="A97" s="11" t="s">
        <v>178</v>
      </c>
      <c r="B97" s="6" t="s">
        <v>21</v>
      </c>
      <c r="C97" s="14">
        <v>98284.69</v>
      </c>
      <c r="D97" s="14">
        <v>98284.69</v>
      </c>
      <c r="E97" s="14">
        <v>206220</v>
      </c>
      <c r="F97" s="15">
        <v>0.05</v>
      </c>
      <c r="G97" s="16">
        <v>0.5</v>
      </c>
      <c r="H97" s="117">
        <v>0.458</v>
      </c>
      <c r="I97" s="24">
        <f t="shared" si="8"/>
        <v>22.900000000000002</v>
      </c>
      <c r="J97" s="25">
        <f t="shared" si="5"/>
        <v>0.023830057705363207</v>
      </c>
      <c r="K97" s="25">
        <f t="shared" si="6"/>
        <v>0.2847691895790903</v>
      </c>
    </row>
    <row r="98" spans="1:11" ht="13.5" thickBot="1">
      <c r="A98" s="11" t="s">
        <v>246</v>
      </c>
      <c r="B98" s="6" t="s">
        <v>164</v>
      </c>
      <c r="C98" s="14">
        <v>926.3391</v>
      </c>
      <c r="D98" s="14">
        <v>926.3391</v>
      </c>
      <c r="E98" s="14">
        <v>206220</v>
      </c>
      <c r="F98" s="15">
        <v>0.9</v>
      </c>
      <c r="G98" s="16">
        <v>1</v>
      </c>
      <c r="H98" s="117">
        <v>0.652</v>
      </c>
      <c r="I98" s="24">
        <f>H98*50</f>
        <v>32.6</v>
      </c>
      <c r="J98" s="25">
        <f t="shared" si="5"/>
        <v>0.00404279502473087</v>
      </c>
      <c r="K98" s="25">
        <f t="shared" si="6"/>
        <v>0.13583791283095725</v>
      </c>
    </row>
    <row r="99" spans="1:11" ht="13.5" thickBot="1">
      <c r="A99" s="11" t="s">
        <v>119</v>
      </c>
      <c r="B99" s="6" t="s">
        <v>24</v>
      </c>
      <c r="C99" s="14">
        <v>48976.43</v>
      </c>
      <c r="D99" s="14">
        <v>48976.43</v>
      </c>
      <c r="E99" s="14">
        <v>200980</v>
      </c>
      <c r="F99" s="15">
        <v>0.05</v>
      </c>
      <c r="G99" s="16">
        <v>0.5</v>
      </c>
      <c r="H99" s="117">
        <v>0.469</v>
      </c>
      <c r="I99" s="24">
        <f aca="true" t="shared" si="9" ref="I99:I123">H99*50</f>
        <v>23.45</v>
      </c>
      <c r="J99" s="25">
        <f t="shared" si="5"/>
        <v>0.012184403920788138</v>
      </c>
      <c r="K99" s="25">
        <f t="shared" si="6"/>
        <v>0.14895433793163498</v>
      </c>
    </row>
    <row r="100" spans="1:11" ht="13.5" thickBot="1">
      <c r="A100" s="11" t="s">
        <v>9</v>
      </c>
      <c r="B100" s="6" t="s">
        <v>14</v>
      </c>
      <c r="C100" s="14">
        <v>45770</v>
      </c>
      <c r="D100" s="14">
        <v>43121.1101</v>
      </c>
      <c r="E100" s="14">
        <v>45770</v>
      </c>
      <c r="F100" s="6">
        <v>0.05</v>
      </c>
      <c r="G100" s="6">
        <v>0.5</v>
      </c>
      <c r="H100" s="117">
        <v>0.967</v>
      </c>
      <c r="I100" s="24">
        <f t="shared" si="9"/>
        <v>48.35</v>
      </c>
      <c r="J100" s="25">
        <f aca="true" t="shared" si="10" ref="J100:J131">(D100/E100)*F100</f>
        <v>0.047106303364649334</v>
      </c>
      <c r="K100" s="25">
        <f t="shared" si="6"/>
        <v>1.1623480355227223</v>
      </c>
    </row>
    <row r="101" spans="1:11" ht="13.5" thickBot="1">
      <c r="A101" s="11" t="s">
        <v>247</v>
      </c>
      <c r="B101" s="6" t="s">
        <v>14</v>
      </c>
      <c r="C101" s="14">
        <v>1648.8899</v>
      </c>
      <c r="D101" s="14">
        <v>1648.8899</v>
      </c>
      <c r="E101" s="14">
        <v>45770</v>
      </c>
      <c r="F101" s="15">
        <v>0.45</v>
      </c>
      <c r="G101" s="16">
        <v>1</v>
      </c>
      <c r="H101" s="117">
        <v>0.746</v>
      </c>
      <c r="I101" s="24">
        <f t="shared" si="9"/>
        <v>37.3</v>
      </c>
      <c r="J101" s="25">
        <f t="shared" si="10"/>
        <v>0.016211502184837228</v>
      </c>
      <c r="K101" s="25">
        <f t="shared" si="6"/>
        <v>0.6209005336792658</v>
      </c>
    </row>
    <row r="102" spans="1:11" ht="13.5" thickBot="1">
      <c r="A102" s="11" t="s">
        <v>174</v>
      </c>
      <c r="B102" s="6" t="s">
        <v>58</v>
      </c>
      <c r="C102" s="14">
        <v>4826.6309</v>
      </c>
      <c r="D102" s="14">
        <v>4343.9678</v>
      </c>
      <c r="E102" s="14">
        <v>220170</v>
      </c>
      <c r="F102" s="15">
        <v>0.9</v>
      </c>
      <c r="G102" s="16">
        <v>3</v>
      </c>
      <c r="H102" s="117">
        <v>0.567</v>
      </c>
      <c r="I102" s="24">
        <f t="shared" si="9"/>
        <v>28.349999999999998</v>
      </c>
      <c r="J102" s="25">
        <f t="shared" si="10"/>
        <v>0.017757056002180135</v>
      </c>
      <c r="K102" s="25">
        <f t="shared" si="6"/>
        <v>1.563508780991961</v>
      </c>
    </row>
    <row r="103" spans="1:11" ht="13.5" thickBot="1">
      <c r="A103" s="11" t="s">
        <v>183</v>
      </c>
      <c r="B103" s="6" t="s">
        <v>58</v>
      </c>
      <c r="C103" s="14">
        <v>487.6239</v>
      </c>
      <c r="D103" s="14">
        <v>487.6239</v>
      </c>
      <c r="E103" s="14">
        <v>220170</v>
      </c>
      <c r="F103" s="15">
        <v>0.7</v>
      </c>
      <c r="G103" s="16">
        <v>1</v>
      </c>
      <c r="H103" s="117">
        <v>0.599</v>
      </c>
      <c r="I103" s="24">
        <f t="shared" si="9"/>
        <v>29.95</v>
      </c>
      <c r="J103" s="25">
        <f t="shared" si="10"/>
        <v>0.0015503326066221555</v>
      </c>
      <c r="K103" s="25">
        <f t="shared" si="6"/>
        <v>0.04798279417495571</v>
      </c>
    </row>
    <row r="104" spans="1:11" ht="13.5" thickBot="1">
      <c r="A104" s="11" t="s">
        <v>184</v>
      </c>
      <c r="B104" s="6" t="s">
        <v>58</v>
      </c>
      <c r="C104" s="14">
        <v>29.0348</v>
      </c>
      <c r="D104" s="14">
        <v>29.0348</v>
      </c>
      <c r="E104" s="14">
        <v>220170</v>
      </c>
      <c r="F104" s="15">
        <v>0.7</v>
      </c>
      <c r="G104" s="16">
        <v>1</v>
      </c>
      <c r="H104" s="117">
        <v>0.77</v>
      </c>
      <c r="I104" s="24">
        <f t="shared" si="9"/>
        <v>38.5</v>
      </c>
      <c r="J104" s="25">
        <f t="shared" si="10"/>
        <v>9.231212245083344E-05</v>
      </c>
      <c r="K104" s="25">
        <f t="shared" si="6"/>
        <v>0.003646328836807921</v>
      </c>
    </row>
    <row r="105" spans="1:11" ht="15" customHeight="1" thickBot="1">
      <c r="A105" s="12" t="s">
        <v>133</v>
      </c>
      <c r="B105" s="7" t="s">
        <v>58</v>
      </c>
      <c r="C105" s="18">
        <v>307.5297</v>
      </c>
      <c r="D105" s="18">
        <v>307.5297</v>
      </c>
      <c r="E105" s="14">
        <v>220170</v>
      </c>
      <c r="F105" s="15">
        <v>0.7</v>
      </c>
      <c r="G105" s="16">
        <v>1</v>
      </c>
      <c r="H105" s="117">
        <v>0.805</v>
      </c>
      <c r="I105" s="24">
        <f t="shared" si="9"/>
        <v>40.25</v>
      </c>
      <c r="J105" s="25">
        <f t="shared" si="10"/>
        <v>0.0009777480583185718</v>
      </c>
      <c r="K105" s="25">
        <f t="shared" si="6"/>
        <v>0.04033210740564109</v>
      </c>
    </row>
    <row r="106" spans="1:11" ht="13.5" thickBot="1">
      <c r="A106" s="11" t="s">
        <v>248</v>
      </c>
      <c r="B106" s="6" t="s">
        <v>37</v>
      </c>
      <c r="C106" s="14">
        <v>42846.0575</v>
      </c>
      <c r="D106" s="14">
        <v>42846.0575</v>
      </c>
      <c r="E106" s="14">
        <v>192800</v>
      </c>
      <c r="F106" s="15">
        <v>0.9</v>
      </c>
      <c r="G106" s="16">
        <v>1</v>
      </c>
      <c r="H106" s="117">
        <v>0.76</v>
      </c>
      <c r="I106" s="24">
        <f t="shared" si="9"/>
        <v>38</v>
      </c>
      <c r="J106" s="25">
        <f t="shared" si="10"/>
        <v>0.20000752982365147</v>
      </c>
      <c r="K106" s="25">
        <f t="shared" si="6"/>
        <v>7.800293663122408</v>
      </c>
    </row>
    <row r="107" spans="1:11" ht="13.5" thickBot="1">
      <c r="A107" s="11" t="s">
        <v>119</v>
      </c>
      <c r="B107" s="6" t="s">
        <v>25</v>
      </c>
      <c r="C107" s="14">
        <v>77963.14</v>
      </c>
      <c r="D107" s="14">
        <v>35117.0825</v>
      </c>
      <c r="E107" s="62">
        <v>192800</v>
      </c>
      <c r="F107" s="15">
        <v>0.05</v>
      </c>
      <c r="G107" s="16">
        <v>0.5</v>
      </c>
      <c r="H107" s="117">
        <v>0.588</v>
      </c>
      <c r="I107" s="24">
        <f t="shared" si="9"/>
        <v>29.4</v>
      </c>
      <c r="J107" s="25">
        <f t="shared" si="10"/>
        <v>0.009107127204356847</v>
      </c>
      <c r="K107" s="25">
        <f aca="true" t="shared" si="11" ref="K107:K144">(J107+(J107*I107))*G107</f>
        <v>0.13842833350622408</v>
      </c>
    </row>
    <row r="108" spans="1:11" ht="13.5" thickBot="1">
      <c r="A108" s="11" t="s">
        <v>156</v>
      </c>
      <c r="B108" s="6" t="s">
        <v>149</v>
      </c>
      <c r="C108" s="14">
        <v>479.0728</v>
      </c>
      <c r="D108" s="75">
        <v>479.0728</v>
      </c>
      <c r="E108" s="14">
        <v>161280</v>
      </c>
      <c r="F108" s="76">
        <v>0.45</v>
      </c>
      <c r="G108" s="16">
        <v>1</v>
      </c>
      <c r="H108" s="117">
        <v>0.567</v>
      </c>
      <c r="I108" s="24">
        <f t="shared" si="9"/>
        <v>28.349999999999998</v>
      </c>
      <c r="J108" s="25">
        <f t="shared" si="10"/>
        <v>0.0013366986607142857</v>
      </c>
      <c r="K108" s="25">
        <f t="shared" si="11"/>
        <v>0.03923210569196428</v>
      </c>
    </row>
    <row r="109" spans="1:11" ht="13.5" thickBot="1">
      <c r="A109" s="11" t="s">
        <v>275</v>
      </c>
      <c r="B109" s="6" t="s">
        <v>149</v>
      </c>
      <c r="C109" s="14">
        <v>95299.81</v>
      </c>
      <c r="D109" s="75">
        <v>95299.81</v>
      </c>
      <c r="E109" s="14">
        <v>161280</v>
      </c>
      <c r="F109" s="76">
        <v>0.05</v>
      </c>
      <c r="G109" s="16">
        <v>0.5</v>
      </c>
      <c r="H109" s="117">
        <v>0.593</v>
      </c>
      <c r="I109" s="24">
        <f t="shared" si="9"/>
        <v>29.65</v>
      </c>
      <c r="J109" s="25">
        <f t="shared" si="10"/>
        <v>0.029544831969246035</v>
      </c>
      <c r="K109" s="25">
        <f t="shared" si="11"/>
        <v>0.4527745499286955</v>
      </c>
    </row>
    <row r="110" spans="1:11" ht="13.5" thickBot="1">
      <c r="A110" s="11" t="s">
        <v>224</v>
      </c>
      <c r="B110" s="6" t="s">
        <v>223</v>
      </c>
      <c r="C110" s="14">
        <v>5420.5818</v>
      </c>
      <c r="D110" s="75">
        <v>5420.5818</v>
      </c>
      <c r="E110" s="14">
        <v>34076.5</v>
      </c>
      <c r="F110" s="76">
        <v>0.05</v>
      </c>
      <c r="G110" s="16">
        <v>0.5</v>
      </c>
      <c r="H110" s="117">
        <v>0.77</v>
      </c>
      <c r="I110" s="24">
        <f t="shared" si="9"/>
        <v>38.5</v>
      </c>
      <c r="J110" s="25">
        <f t="shared" si="10"/>
        <v>0.007953548339764941</v>
      </c>
      <c r="K110" s="25">
        <f t="shared" si="11"/>
        <v>0.15708257971035758</v>
      </c>
    </row>
    <row r="111" spans="1:11" ht="13.5" thickBot="1">
      <c r="A111" s="11" t="s">
        <v>249</v>
      </c>
      <c r="B111" s="6" t="s">
        <v>87</v>
      </c>
      <c r="C111" s="14">
        <v>716.9316</v>
      </c>
      <c r="D111" s="14">
        <v>716.9316</v>
      </c>
      <c r="E111" s="14">
        <v>173390</v>
      </c>
      <c r="F111" s="15">
        <v>0.45</v>
      </c>
      <c r="G111" s="16">
        <v>1</v>
      </c>
      <c r="H111" s="117">
        <v>0.461</v>
      </c>
      <c r="I111" s="24">
        <f t="shared" si="9"/>
        <v>23.05</v>
      </c>
      <c r="J111" s="25">
        <f t="shared" si="10"/>
        <v>0.0018606564392410175</v>
      </c>
      <c r="K111" s="25">
        <f t="shared" si="11"/>
        <v>0.044748787363746476</v>
      </c>
    </row>
    <row r="112" spans="1:11" ht="13.5" thickBot="1">
      <c r="A112" s="11" t="s">
        <v>250</v>
      </c>
      <c r="B112" s="6" t="s">
        <v>87</v>
      </c>
      <c r="C112" s="14">
        <v>777.5349</v>
      </c>
      <c r="D112" s="14">
        <v>777.5349</v>
      </c>
      <c r="E112" s="14">
        <v>173390</v>
      </c>
      <c r="F112" s="15">
        <v>0.45</v>
      </c>
      <c r="G112" s="16">
        <v>1</v>
      </c>
      <c r="H112" s="117">
        <v>0.51</v>
      </c>
      <c r="I112" s="24">
        <f t="shared" si="9"/>
        <v>25.5</v>
      </c>
      <c r="J112" s="25">
        <f t="shared" si="10"/>
        <v>0.0020179405098333237</v>
      </c>
      <c r="K112" s="25">
        <f t="shared" si="11"/>
        <v>0.05347542351058308</v>
      </c>
    </row>
    <row r="113" spans="1:11" ht="13.5" thickBot="1">
      <c r="A113" s="11" t="s">
        <v>108</v>
      </c>
      <c r="B113" s="6" t="s">
        <v>60</v>
      </c>
      <c r="C113" s="14">
        <v>607.37</v>
      </c>
      <c r="D113" s="14">
        <v>607.37</v>
      </c>
      <c r="E113" s="14">
        <v>529880</v>
      </c>
      <c r="F113" s="15">
        <v>0.7</v>
      </c>
      <c r="G113" s="16">
        <v>1</v>
      </c>
      <c r="H113" s="117">
        <v>0.514</v>
      </c>
      <c r="I113" s="24">
        <f t="shared" si="9"/>
        <v>25.7</v>
      </c>
      <c r="J113" s="25">
        <f t="shared" si="10"/>
        <v>0.0008023684607835736</v>
      </c>
      <c r="K113" s="25">
        <f t="shared" si="11"/>
        <v>0.021423237902921416</v>
      </c>
    </row>
    <row r="114" spans="1:11" ht="13.5" thickBot="1">
      <c r="A114" s="11" t="s">
        <v>251</v>
      </c>
      <c r="B114" s="6" t="s">
        <v>60</v>
      </c>
      <c r="C114" s="14">
        <v>535.1047</v>
      </c>
      <c r="D114" s="14">
        <v>535.1047</v>
      </c>
      <c r="E114" s="14">
        <v>529880</v>
      </c>
      <c r="F114" s="15">
        <v>0.45</v>
      </c>
      <c r="G114" s="16">
        <v>1</v>
      </c>
      <c r="H114" s="117">
        <v>0.759</v>
      </c>
      <c r="I114" s="24">
        <f t="shared" si="9"/>
        <v>37.95</v>
      </c>
      <c r="J114" s="25">
        <f t="shared" si="10"/>
        <v>0.0004544370706575074</v>
      </c>
      <c r="K114" s="25">
        <f t="shared" si="11"/>
        <v>0.01770032390210991</v>
      </c>
    </row>
    <row r="115" spans="1:11" ht="13.5" thickBot="1">
      <c r="A115" s="11" t="s">
        <v>52</v>
      </c>
      <c r="B115" s="7" t="s">
        <v>53</v>
      </c>
      <c r="C115" s="14">
        <v>119.497679</v>
      </c>
      <c r="D115" s="14">
        <v>119.497679</v>
      </c>
      <c r="E115" s="14">
        <v>547870</v>
      </c>
      <c r="F115" s="15">
        <v>0.7</v>
      </c>
      <c r="G115" s="16">
        <v>1</v>
      </c>
      <c r="H115" s="117">
        <v>0.605</v>
      </c>
      <c r="I115" s="24">
        <f t="shared" si="9"/>
        <v>30.25</v>
      </c>
      <c r="J115" s="25">
        <f t="shared" si="10"/>
        <v>0.00015267924014821034</v>
      </c>
      <c r="K115" s="25">
        <f t="shared" si="11"/>
        <v>0.004771226254631574</v>
      </c>
    </row>
    <row r="116" spans="1:11" ht="13.5" thickBot="1">
      <c r="A116" s="11" t="s">
        <v>54</v>
      </c>
      <c r="B116" s="7" t="s">
        <v>53</v>
      </c>
      <c r="C116" s="18">
        <v>320.128916</v>
      </c>
      <c r="D116" s="18">
        <v>320.128916</v>
      </c>
      <c r="E116" s="14">
        <v>547870</v>
      </c>
      <c r="F116" s="15">
        <v>0.7</v>
      </c>
      <c r="G116" s="16">
        <v>1</v>
      </c>
      <c r="H116" s="117">
        <v>0.605</v>
      </c>
      <c r="I116" s="24">
        <f t="shared" si="9"/>
        <v>30.25</v>
      </c>
      <c r="J116" s="25">
        <f t="shared" si="10"/>
        <v>0.000409020828298684</v>
      </c>
      <c r="K116" s="25">
        <f t="shared" si="11"/>
        <v>0.012781900884333876</v>
      </c>
    </row>
    <row r="117" spans="1:11" ht="13.5" thickBot="1">
      <c r="A117" s="11" t="s">
        <v>252</v>
      </c>
      <c r="B117" s="6" t="s">
        <v>53</v>
      </c>
      <c r="C117" s="14">
        <v>2658</v>
      </c>
      <c r="D117" s="14">
        <v>2658</v>
      </c>
      <c r="E117" s="14">
        <v>547870</v>
      </c>
      <c r="F117" s="15">
        <v>0.45</v>
      </c>
      <c r="G117" s="16">
        <v>1</v>
      </c>
      <c r="H117" s="117">
        <v>0.382</v>
      </c>
      <c r="I117" s="24">
        <f t="shared" si="9"/>
        <v>19.1</v>
      </c>
      <c r="J117" s="25">
        <f t="shared" si="10"/>
        <v>0.002183182141748955</v>
      </c>
      <c r="K117" s="25">
        <f t="shared" si="11"/>
        <v>0.043881961049154</v>
      </c>
    </row>
    <row r="118" spans="1:11" ht="13.5" thickBot="1">
      <c r="A118" s="11" t="s">
        <v>253</v>
      </c>
      <c r="B118" s="6" t="s">
        <v>53</v>
      </c>
      <c r="C118" s="14">
        <v>3000.2101</v>
      </c>
      <c r="D118" s="14">
        <v>3000.2101</v>
      </c>
      <c r="E118" s="14">
        <v>547870</v>
      </c>
      <c r="F118" s="15">
        <v>0.45</v>
      </c>
      <c r="G118" s="16">
        <v>1</v>
      </c>
      <c r="H118" s="117">
        <v>0.322</v>
      </c>
      <c r="I118" s="24">
        <f>H118*50</f>
        <v>16.1</v>
      </c>
      <c r="J118" s="25">
        <f t="shared" si="10"/>
        <v>0.0024642607644149157</v>
      </c>
      <c r="K118" s="25">
        <f t="shared" si="11"/>
        <v>0.04213885907149506</v>
      </c>
    </row>
    <row r="119" spans="1:11" ht="13.5" thickBot="1">
      <c r="A119" s="11" t="s">
        <v>254</v>
      </c>
      <c r="B119" s="6" t="s">
        <v>53</v>
      </c>
      <c r="C119" s="14">
        <v>208.3702</v>
      </c>
      <c r="D119" s="14">
        <v>208.3702</v>
      </c>
      <c r="E119" s="14">
        <v>547870</v>
      </c>
      <c r="F119" s="15">
        <v>0.45</v>
      </c>
      <c r="G119" s="16">
        <v>1</v>
      </c>
      <c r="H119" s="117">
        <v>0.4</v>
      </c>
      <c r="I119" s="24">
        <f t="shared" si="9"/>
        <v>20</v>
      </c>
      <c r="J119" s="25">
        <f t="shared" si="10"/>
        <v>0.0001711475167466735</v>
      </c>
      <c r="K119" s="25">
        <f t="shared" si="11"/>
        <v>0.0035940978516801436</v>
      </c>
    </row>
    <row r="120" spans="1:11" ht="13.5" thickBot="1">
      <c r="A120" s="11" t="s">
        <v>197</v>
      </c>
      <c r="B120" s="6" t="s">
        <v>53</v>
      </c>
      <c r="C120" s="14">
        <v>4010.3674</v>
      </c>
      <c r="D120" s="14">
        <v>4010.3674</v>
      </c>
      <c r="E120" s="14">
        <v>547870</v>
      </c>
      <c r="F120" s="15">
        <v>0.7</v>
      </c>
      <c r="G120" s="16">
        <v>1</v>
      </c>
      <c r="H120" s="117">
        <v>0.726</v>
      </c>
      <c r="I120" s="24">
        <f t="shared" si="9"/>
        <v>36.3</v>
      </c>
      <c r="J120" s="25">
        <f t="shared" si="10"/>
        <v>0.0051239476153102015</v>
      </c>
      <c r="K120" s="25">
        <f t="shared" si="11"/>
        <v>0.1911232460510705</v>
      </c>
    </row>
    <row r="121" spans="1:11" ht="13.5" thickBot="1">
      <c r="A121" s="11" t="s">
        <v>9</v>
      </c>
      <c r="B121" s="6" t="s">
        <v>15</v>
      </c>
      <c r="C121" s="14">
        <v>20178.7692</v>
      </c>
      <c r="D121" s="14">
        <v>20178.7692</v>
      </c>
      <c r="E121" s="14">
        <v>44200</v>
      </c>
      <c r="F121" s="6">
        <v>0.05</v>
      </c>
      <c r="G121" s="6">
        <v>0.5</v>
      </c>
      <c r="H121" s="117">
        <v>0.777</v>
      </c>
      <c r="I121" s="24">
        <f t="shared" si="9"/>
        <v>38.85</v>
      </c>
      <c r="J121" s="25">
        <f t="shared" si="10"/>
        <v>0.022826661990950226</v>
      </c>
      <c r="K121" s="25">
        <f t="shared" si="11"/>
        <v>0.4548212401696832</v>
      </c>
    </row>
    <row r="122" spans="1:11" ht="13.5" thickBot="1">
      <c r="A122" s="11" t="s">
        <v>178</v>
      </c>
      <c r="B122" s="6" t="s">
        <v>15</v>
      </c>
      <c r="C122" s="14">
        <v>31532.47</v>
      </c>
      <c r="D122" s="14">
        <v>11178.7692</v>
      </c>
      <c r="E122" s="14">
        <v>44200</v>
      </c>
      <c r="F122" s="15">
        <v>0.05</v>
      </c>
      <c r="G122" s="16">
        <v>0.5</v>
      </c>
      <c r="H122" s="117">
        <v>0.588</v>
      </c>
      <c r="I122" s="24">
        <f t="shared" si="9"/>
        <v>29.4</v>
      </c>
      <c r="J122" s="25">
        <f t="shared" si="10"/>
        <v>0.012645666515837104</v>
      </c>
      <c r="K122" s="25">
        <f t="shared" si="11"/>
        <v>0.19221413104072396</v>
      </c>
    </row>
    <row r="123" spans="1:11" ht="13.5" thickBot="1">
      <c r="A123" s="11" t="s">
        <v>246</v>
      </c>
      <c r="B123" s="6" t="s">
        <v>15</v>
      </c>
      <c r="C123" s="14">
        <v>1450.2198</v>
      </c>
      <c r="D123" s="14">
        <v>1450.2198</v>
      </c>
      <c r="E123" s="14">
        <v>44200</v>
      </c>
      <c r="F123" s="15">
        <v>0.9</v>
      </c>
      <c r="G123" s="16">
        <v>1</v>
      </c>
      <c r="H123" s="117">
        <v>0.67</v>
      </c>
      <c r="I123" s="24">
        <f t="shared" si="9"/>
        <v>33.5</v>
      </c>
      <c r="J123" s="25">
        <f t="shared" si="10"/>
        <v>0.029529362443438918</v>
      </c>
      <c r="K123" s="25">
        <f t="shared" si="11"/>
        <v>1.0187630042986426</v>
      </c>
    </row>
    <row r="124" spans="1:11" ht="13.5" thickBot="1">
      <c r="A124" s="11" t="s">
        <v>248</v>
      </c>
      <c r="B124" s="6" t="s">
        <v>38</v>
      </c>
      <c r="C124" s="14">
        <v>16284.8512</v>
      </c>
      <c r="D124" s="14">
        <v>16284.8512</v>
      </c>
      <c r="E124" s="14">
        <v>316520</v>
      </c>
      <c r="F124" s="15">
        <v>0.9</v>
      </c>
      <c r="G124" s="16">
        <v>1</v>
      </c>
      <c r="H124" s="117">
        <v>0.886</v>
      </c>
      <c r="I124" s="24">
        <f>H124*50</f>
        <v>44.3</v>
      </c>
      <c r="J124" s="25">
        <f t="shared" si="10"/>
        <v>0.04630470769619613</v>
      </c>
      <c r="K124" s="25">
        <f t="shared" si="11"/>
        <v>2.0976032586376845</v>
      </c>
    </row>
    <row r="125" spans="1:11" ht="13.5" thickBot="1">
      <c r="A125" s="11" t="s">
        <v>157</v>
      </c>
      <c r="B125" s="6" t="s">
        <v>38</v>
      </c>
      <c r="C125" s="14">
        <v>8</v>
      </c>
      <c r="D125" s="14">
        <v>8</v>
      </c>
      <c r="E125" s="14">
        <v>316520</v>
      </c>
      <c r="F125" s="15">
        <v>0.9</v>
      </c>
      <c r="G125" s="16">
        <v>1</v>
      </c>
      <c r="H125" s="117">
        <v>0.99</v>
      </c>
      <c r="I125" s="24">
        <f aca="true" t="shared" si="12" ref="I125:I144">H125*50</f>
        <v>49.5</v>
      </c>
      <c r="J125" s="25">
        <f t="shared" si="10"/>
        <v>2.274737773284469E-05</v>
      </c>
      <c r="K125" s="25">
        <f t="shared" si="11"/>
        <v>0.0011487425755086567</v>
      </c>
    </row>
    <row r="126" spans="1:11" ht="13.5" thickBot="1">
      <c r="A126" s="11" t="s">
        <v>178</v>
      </c>
      <c r="B126" s="6" t="s">
        <v>26</v>
      </c>
      <c r="C126" s="14">
        <v>134287.49</v>
      </c>
      <c r="D126" s="14">
        <v>101792.2454</v>
      </c>
      <c r="E126" s="14">
        <v>316520</v>
      </c>
      <c r="F126" s="15">
        <v>0.05</v>
      </c>
      <c r="G126" s="16">
        <v>0.5</v>
      </c>
      <c r="H126" s="117">
        <v>0.772</v>
      </c>
      <c r="I126" s="24">
        <f t="shared" si="12"/>
        <v>38.6</v>
      </c>
      <c r="J126" s="25">
        <f t="shared" si="10"/>
        <v>0.01607990733602932</v>
      </c>
      <c r="K126" s="25">
        <f t="shared" si="11"/>
        <v>0.3183821652533806</v>
      </c>
    </row>
    <row r="127" spans="1:11" s="38" customFormat="1" ht="13.5" thickBot="1">
      <c r="A127" s="11" t="s">
        <v>203</v>
      </c>
      <c r="B127" s="6" t="s">
        <v>26</v>
      </c>
      <c r="C127" s="78">
        <v>9512.4694</v>
      </c>
      <c r="D127" s="14">
        <v>9512.4694</v>
      </c>
      <c r="E127" s="14">
        <v>316520</v>
      </c>
      <c r="F127" s="15">
        <v>0.9</v>
      </c>
      <c r="G127" s="16">
        <v>1</v>
      </c>
      <c r="H127" s="117">
        <v>0.922</v>
      </c>
      <c r="I127" s="24">
        <f t="shared" si="12"/>
        <v>46.1</v>
      </c>
      <c r="J127" s="25">
        <f t="shared" si="10"/>
        <v>0.027047966826740807</v>
      </c>
      <c r="K127" s="25">
        <f t="shared" si="11"/>
        <v>1.273959237539492</v>
      </c>
    </row>
    <row r="128" spans="1:11" ht="13.5" thickBot="1">
      <c r="A128" s="11" t="s">
        <v>246</v>
      </c>
      <c r="B128" s="6" t="s">
        <v>38</v>
      </c>
      <c r="C128" s="14">
        <v>6585.688</v>
      </c>
      <c r="D128" s="14">
        <v>6585.688</v>
      </c>
      <c r="E128" s="14">
        <v>316520</v>
      </c>
      <c r="F128" s="15">
        <v>0.9</v>
      </c>
      <c r="G128" s="16">
        <v>1</v>
      </c>
      <c r="H128" s="117">
        <v>0.763</v>
      </c>
      <c r="I128" s="24">
        <f t="shared" si="12"/>
        <v>38.15</v>
      </c>
      <c r="J128" s="25">
        <f t="shared" si="10"/>
        <v>0.018725891570832806</v>
      </c>
      <c r="K128" s="25">
        <f t="shared" si="11"/>
        <v>0.7331186549981044</v>
      </c>
    </row>
    <row r="129" spans="1:11" ht="13.5" thickBot="1">
      <c r="A129" s="11" t="s">
        <v>274</v>
      </c>
      <c r="B129" s="6" t="s">
        <v>38</v>
      </c>
      <c r="C129" s="14">
        <v>112.236</v>
      </c>
      <c r="D129" s="14">
        <v>112.236</v>
      </c>
      <c r="E129" s="14">
        <v>316520</v>
      </c>
      <c r="F129" s="15">
        <v>0.7</v>
      </c>
      <c r="G129" s="16">
        <v>1</v>
      </c>
      <c r="H129" s="117">
        <v>0.992</v>
      </c>
      <c r="I129" s="24">
        <f t="shared" si="12"/>
        <v>49.6</v>
      </c>
      <c r="J129" s="25">
        <f t="shared" si="10"/>
        <v>0.00024821559459117906</v>
      </c>
      <c r="K129" s="25">
        <f t="shared" si="11"/>
        <v>0.012559709086313662</v>
      </c>
    </row>
    <row r="130" spans="1:11" ht="13.5" thickBot="1">
      <c r="A130" s="11" t="s">
        <v>255</v>
      </c>
      <c r="B130" s="6" t="s">
        <v>92</v>
      </c>
      <c r="C130" s="14">
        <v>3029.3529</v>
      </c>
      <c r="D130" s="14">
        <v>3029.3529</v>
      </c>
      <c r="E130" s="14">
        <v>392380</v>
      </c>
      <c r="F130" s="15">
        <v>0.45</v>
      </c>
      <c r="G130" s="16">
        <v>1</v>
      </c>
      <c r="H130" s="117">
        <v>0.558</v>
      </c>
      <c r="I130" s="24">
        <f t="shared" si="12"/>
        <v>27.900000000000002</v>
      </c>
      <c r="J130" s="25">
        <f t="shared" si="10"/>
        <v>0.0034742056297466743</v>
      </c>
      <c r="K130" s="25">
        <f t="shared" si="11"/>
        <v>0.1004045426996789</v>
      </c>
    </row>
    <row r="131" spans="1:11" ht="13.5" thickBot="1">
      <c r="A131" s="11" t="s">
        <v>136</v>
      </c>
      <c r="B131" s="6" t="s">
        <v>27</v>
      </c>
      <c r="C131" s="14">
        <v>979.43</v>
      </c>
      <c r="D131" s="14">
        <v>979.43</v>
      </c>
      <c r="E131" s="14">
        <v>477580</v>
      </c>
      <c r="F131" s="15">
        <v>0.7</v>
      </c>
      <c r="G131" s="16">
        <v>1</v>
      </c>
      <c r="H131" s="117">
        <v>0.478</v>
      </c>
      <c r="I131" s="24">
        <f t="shared" si="12"/>
        <v>23.9</v>
      </c>
      <c r="J131" s="25">
        <f t="shared" si="10"/>
        <v>0.0014355730977009084</v>
      </c>
      <c r="K131" s="25">
        <f t="shared" si="11"/>
        <v>0.03574577013275262</v>
      </c>
    </row>
    <row r="132" spans="1:11" ht="13.5" thickBot="1">
      <c r="A132" s="11" t="s">
        <v>119</v>
      </c>
      <c r="B132" s="6" t="s">
        <v>27</v>
      </c>
      <c r="C132" s="14">
        <v>27926.02</v>
      </c>
      <c r="D132" s="14">
        <v>27926.02</v>
      </c>
      <c r="E132" s="14">
        <v>477580</v>
      </c>
      <c r="F132" s="15">
        <v>0.05</v>
      </c>
      <c r="G132" s="16">
        <v>0.5</v>
      </c>
      <c r="H132" s="117">
        <v>0.783</v>
      </c>
      <c r="I132" s="24">
        <f t="shared" si="12"/>
        <v>39.15</v>
      </c>
      <c r="J132" s="25">
        <f aca="true" t="shared" si="13" ref="J132:J167">(D132/E132)*F132</f>
        <v>0.0029237007412370704</v>
      </c>
      <c r="K132" s="25">
        <f t="shared" si="11"/>
        <v>0.05869329238033419</v>
      </c>
    </row>
    <row r="133" spans="1:11" ht="13.5" thickBot="1">
      <c r="A133" s="11" t="s">
        <v>256</v>
      </c>
      <c r="B133" s="6" t="s">
        <v>27</v>
      </c>
      <c r="C133" s="14">
        <v>475.05</v>
      </c>
      <c r="D133" s="14">
        <v>475.05</v>
      </c>
      <c r="E133" s="14">
        <v>477580</v>
      </c>
      <c r="F133" s="15">
        <v>0.7</v>
      </c>
      <c r="G133" s="16">
        <v>1</v>
      </c>
      <c r="H133" s="117">
        <v>0.714</v>
      </c>
      <c r="I133" s="24">
        <f t="shared" si="12"/>
        <v>35.699999999999996</v>
      </c>
      <c r="J133" s="25">
        <f t="shared" si="13"/>
        <v>0.0006962917207588258</v>
      </c>
      <c r="K133" s="25">
        <f t="shared" si="11"/>
        <v>0.025553906151848903</v>
      </c>
    </row>
    <row r="134" spans="1:11" ht="13.5" thickBot="1">
      <c r="A134" s="11" t="s">
        <v>119</v>
      </c>
      <c r="B134" s="6" t="s">
        <v>28</v>
      </c>
      <c r="C134" s="14">
        <v>49320.17</v>
      </c>
      <c r="D134" s="14">
        <v>49320.17</v>
      </c>
      <c r="E134" s="14">
        <v>84910</v>
      </c>
      <c r="F134" s="15">
        <v>0.05</v>
      </c>
      <c r="G134" s="16">
        <v>0.5</v>
      </c>
      <c r="H134" s="117">
        <v>0.561</v>
      </c>
      <c r="I134" s="24">
        <f t="shared" si="12"/>
        <v>28.050000000000004</v>
      </c>
      <c r="J134" s="25">
        <f t="shared" si="13"/>
        <v>0.029042615710752562</v>
      </c>
      <c r="K134" s="25">
        <f t="shared" si="11"/>
        <v>0.42184399319868104</v>
      </c>
    </row>
    <row r="135" spans="1:11" ht="13.5" thickBot="1">
      <c r="A135" s="11" t="s">
        <v>283</v>
      </c>
      <c r="B135" s="6" t="s">
        <v>272</v>
      </c>
      <c r="C135" s="14">
        <v>169.92</v>
      </c>
      <c r="D135" s="14">
        <v>169.92</v>
      </c>
      <c r="E135" s="14">
        <v>506097.3</v>
      </c>
      <c r="F135" s="15">
        <v>0.7</v>
      </c>
      <c r="G135" s="16">
        <v>1</v>
      </c>
      <c r="H135" s="117">
        <v>0.494</v>
      </c>
      <c r="I135" s="114">
        <f t="shared" si="12"/>
        <v>24.7</v>
      </c>
      <c r="J135" s="108">
        <f t="shared" si="13"/>
        <v>0.0002350220007101401</v>
      </c>
      <c r="K135" s="108">
        <f t="shared" si="11"/>
        <v>0.006040065418250601</v>
      </c>
    </row>
    <row r="136" spans="1:11" ht="13.5" thickBot="1">
      <c r="A136" s="121" t="s">
        <v>286</v>
      </c>
      <c r="B136" s="122" t="s">
        <v>272</v>
      </c>
      <c r="C136" s="14">
        <v>194870.9378</v>
      </c>
      <c r="D136" s="14">
        <v>194870.9378</v>
      </c>
      <c r="E136" s="14">
        <v>506097.3</v>
      </c>
      <c r="F136" s="15">
        <v>0.05</v>
      </c>
      <c r="G136" s="16">
        <v>0.5</v>
      </c>
      <c r="H136" s="117">
        <v>0.981</v>
      </c>
      <c r="I136" s="93">
        <f t="shared" si="12"/>
        <v>49.05</v>
      </c>
      <c r="J136" s="94">
        <f t="shared" si="13"/>
        <v>0.01925231944529244</v>
      </c>
      <c r="K136" s="94">
        <f t="shared" si="11"/>
        <v>0.4817892941184433</v>
      </c>
    </row>
    <row r="137" spans="1:11" ht="13.5" thickBot="1">
      <c r="A137" s="123" t="s">
        <v>287</v>
      </c>
      <c r="B137" s="124" t="s">
        <v>272</v>
      </c>
      <c r="C137" s="14">
        <v>310538.5299</v>
      </c>
      <c r="D137" s="14">
        <v>310538.5299</v>
      </c>
      <c r="E137" s="14">
        <v>506097.3</v>
      </c>
      <c r="F137" s="15">
        <v>0.05</v>
      </c>
      <c r="G137" s="16">
        <v>0.5</v>
      </c>
      <c r="H137" s="117">
        <v>0.981</v>
      </c>
      <c r="I137" s="93">
        <f t="shared" si="12"/>
        <v>49.05</v>
      </c>
      <c r="J137" s="94">
        <f t="shared" si="13"/>
        <v>0.0306797260032804</v>
      </c>
      <c r="K137" s="94">
        <f t="shared" si="11"/>
        <v>0.7677601432320921</v>
      </c>
    </row>
    <row r="138" spans="1:11" ht="12.75">
      <c r="A138" s="109" t="s">
        <v>279</v>
      </c>
      <c r="B138" s="105" t="s">
        <v>280</v>
      </c>
      <c r="C138" s="107">
        <v>88754</v>
      </c>
      <c r="D138" s="110">
        <v>88754</v>
      </c>
      <c r="E138" s="14">
        <v>540300</v>
      </c>
      <c r="F138" s="15">
        <v>0.05</v>
      </c>
      <c r="G138" s="16">
        <v>0.5</v>
      </c>
      <c r="H138" s="117">
        <v>0.525</v>
      </c>
      <c r="I138" s="24">
        <f t="shared" si="12"/>
        <v>26.25</v>
      </c>
      <c r="J138" s="25">
        <f t="shared" si="13"/>
        <v>0.008213399962983528</v>
      </c>
      <c r="K138" s="25">
        <f t="shared" si="11"/>
        <v>0.11190757449565057</v>
      </c>
    </row>
    <row r="139" spans="1:11" ht="13.5" thickBot="1">
      <c r="A139" s="11" t="s">
        <v>191</v>
      </c>
      <c r="B139" s="106" t="s">
        <v>16</v>
      </c>
      <c r="C139" s="14">
        <v>130210</v>
      </c>
      <c r="D139" s="14">
        <v>116897.9522</v>
      </c>
      <c r="E139" s="14">
        <v>130210</v>
      </c>
      <c r="F139" s="6">
        <v>0.05</v>
      </c>
      <c r="G139" s="6">
        <v>0.5</v>
      </c>
      <c r="H139" s="117">
        <v>0.687</v>
      </c>
      <c r="I139" s="24">
        <f t="shared" si="12"/>
        <v>34.35</v>
      </c>
      <c r="J139" s="25">
        <f t="shared" si="13"/>
        <v>0.04488823907533984</v>
      </c>
      <c r="K139" s="25">
        <f t="shared" si="11"/>
        <v>0.7933996256566317</v>
      </c>
    </row>
    <row r="140" spans="1:11" ht="13.5" thickBot="1">
      <c r="A140" s="11" t="s">
        <v>158</v>
      </c>
      <c r="B140" s="6" t="s">
        <v>16</v>
      </c>
      <c r="C140" s="14">
        <v>13.9181</v>
      </c>
      <c r="D140" s="14">
        <v>13.9181</v>
      </c>
      <c r="E140" s="14">
        <v>130210</v>
      </c>
      <c r="F140" s="6">
        <v>0.9</v>
      </c>
      <c r="G140" s="16">
        <v>1</v>
      </c>
      <c r="H140" s="117">
        <v>0.735</v>
      </c>
      <c r="I140" s="24">
        <f t="shared" si="12"/>
        <v>36.75</v>
      </c>
      <c r="J140" s="25">
        <f t="shared" si="13"/>
        <v>9.620067583134936E-05</v>
      </c>
      <c r="K140" s="25">
        <f t="shared" si="11"/>
        <v>0.0036315755126334385</v>
      </c>
    </row>
    <row r="141" spans="1:11" ht="13.5" thickBot="1">
      <c r="A141" s="11" t="s">
        <v>257</v>
      </c>
      <c r="B141" s="6" t="s">
        <v>16</v>
      </c>
      <c r="C141" s="14">
        <v>2609.094</v>
      </c>
      <c r="D141" s="14">
        <v>2609.094</v>
      </c>
      <c r="E141" s="14">
        <v>130210</v>
      </c>
      <c r="F141" s="15">
        <v>0.45</v>
      </c>
      <c r="G141" s="16">
        <v>1</v>
      </c>
      <c r="H141" s="117">
        <v>0.516</v>
      </c>
      <c r="I141" s="24">
        <f t="shared" si="12"/>
        <v>25.8</v>
      </c>
      <c r="J141" s="25">
        <f t="shared" si="13"/>
        <v>0.009016913447507872</v>
      </c>
      <c r="K141" s="25">
        <f t="shared" si="11"/>
        <v>0.241653280393211</v>
      </c>
    </row>
    <row r="142" spans="1:11" ht="13.5" thickBot="1">
      <c r="A142" s="11" t="s">
        <v>258</v>
      </c>
      <c r="B142" s="6" t="s">
        <v>16</v>
      </c>
      <c r="C142" s="14">
        <v>2118.2325</v>
      </c>
      <c r="D142" s="14">
        <v>2118.2325</v>
      </c>
      <c r="E142" s="14">
        <v>130210</v>
      </c>
      <c r="F142" s="15">
        <v>0.45</v>
      </c>
      <c r="G142" s="16">
        <v>1</v>
      </c>
      <c r="H142" s="117">
        <v>0.681</v>
      </c>
      <c r="I142" s="24">
        <f t="shared" si="12"/>
        <v>34.050000000000004</v>
      </c>
      <c r="J142" s="25">
        <f t="shared" si="13"/>
        <v>0.007320517817371939</v>
      </c>
      <c r="K142" s="25">
        <f t="shared" si="11"/>
        <v>0.25658414949888647</v>
      </c>
    </row>
    <row r="143" spans="1:11" ht="13.5" thickBot="1">
      <c r="A143" s="11" t="s">
        <v>259</v>
      </c>
      <c r="B143" s="6" t="s">
        <v>16</v>
      </c>
      <c r="C143" s="14">
        <v>8584.7213</v>
      </c>
      <c r="D143" s="14">
        <v>8584.7213</v>
      </c>
      <c r="E143" s="14">
        <v>130210</v>
      </c>
      <c r="F143" s="15">
        <v>0.45</v>
      </c>
      <c r="G143" s="16">
        <v>1</v>
      </c>
      <c r="H143" s="117">
        <v>0.381</v>
      </c>
      <c r="I143" s="24">
        <f t="shared" si="12"/>
        <v>19.05</v>
      </c>
      <c r="J143" s="25">
        <f t="shared" si="13"/>
        <v>0.029668417057061667</v>
      </c>
      <c r="K143" s="25">
        <f>(J143+(J143*I143))*G143</f>
        <v>0.5948517619940865</v>
      </c>
    </row>
    <row r="144" spans="1:11" s="38" customFormat="1" ht="13.5" thickBot="1">
      <c r="A144" s="11" t="s">
        <v>260</v>
      </c>
      <c r="B144" s="6" t="s">
        <v>148</v>
      </c>
      <c r="C144" s="14">
        <v>777.2021</v>
      </c>
      <c r="D144" s="14">
        <v>777.2021</v>
      </c>
      <c r="E144" s="14">
        <v>532860</v>
      </c>
      <c r="F144" s="15">
        <v>0.45</v>
      </c>
      <c r="G144" s="16">
        <v>1</v>
      </c>
      <c r="H144" s="117">
        <v>0.261</v>
      </c>
      <c r="I144" s="24">
        <f t="shared" si="12"/>
        <v>13.05</v>
      </c>
      <c r="J144" s="25">
        <f t="shared" si="13"/>
        <v>0.0006563467796419322</v>
      </c>
      <c r="K144" s="25">
        <f t="shared" si="11"/>
        <v>0.009221672253969148</v>
      </c>
    </row>
    <row r="145" spans="1:11" ht="13.5" thickBot="1">
      <c r="A145" s="11" t="s">
        <v>209</v>
      </c>
      <c r="B145" s="6" t="s">
        <v>148</v>
      </c>
      <c r="C145" s="14">
        <v>19617.4183</v>
      </c>
      <c r="D145" s="14">
        <v>19617.4183</v>
      </c>
      <c r="E145" s="14">
        <v>532860</v>
      </c>
      <c r="F145" s="15">
        <v>0.05</v>
      </c>
      <c r="G145" s="16">
        <v>0.5</v>
      </c>
      <c r="H145" s="117">
        <v>0.485</v>
      </c>
      <c r="I145" s="24">
        <f>H145*50</f>
        <v>24.25</v>
      </c>
      <c r="J145" s="25">
        <f t="shared" si="13"/>
        <v>0.001840766646023346</v>
      </c>
      <c r="K145" s="25">
        <f aca="true" t="shared" si="14" ref="K145:K173">(J145+(J145*I145))*G145</f>
        <v>0.023239678906044742</v>
      </c>
    </row>
    <row r="146" spans="1:11" ht="13.5" thickBot="1">
      <c r="A146" s="11" t="s">
        <v>261</v>
      </c>
      <c r="B146" s="6" t="s">
        <v>42</v>
      </c>
      <c r="C146" s="14">
        <v>516591.7804</v>
      </c>
      <c r="D146" s="14">
        <v>376591.7804</v>
      </c>
      <c r="E146" s="14">
        <v>1773480</v>
      </c>
      <c r="F146" s="15">
        <v>0.45</v>
      </c>
      <c r="G146" s="16">
        <v>1</v>
      </c>
      <c r="H146" s="117">
        <v>0.79</v>
      </c>
      <c r="I146" s="24">
        <f aca="true" t="shared" si="15" ref="I146:I173">H146*50</f>
        <v>39.5</v>
      </c>
      <c r="J146" s="25">
        <f t="shared" si="13"/>
        <v>0.09555580056160769</v>
      </c>
      <c r="K146" s="25">
        <f t="shared" si="14"/>
        <v>3.8700099227451115</v>
      </c>
    </row>
    <row r="147" spans="1:11" ht="13.5" thickBot="1">
      <c r="A147" s="11" t="s">
        <v>179</v>
      </c>
      <c r="B147" s="6" t="s">
        <v>42</v>
      </c>
      <c r="C147" s="14">
        <v>17278.5111</v>
      </c>
      <c r="D147" s="14">
        <v>16414.5856</v>
      </c>
      <c r="E147" s="14">
        <v>1773480</v>
      </c>
      <c r="F147" s="15">
        <v>0.9</v>
      </c>
      <c r="G147" s="16">
        <v>3</v>
      </c>
      <c r="H147" s="117">
        <v>0.573</v>
      </c>
      <c r="I147" s="24">
        <f t="shared" si="15"/>
        <v>28.65</v>
      </c>
      <c r="J147" s="25">
        <f t="shared" si="13"/>
        <v>0.008330021787671697</v>
      </c>
      <c r="K147" s="25">
        <f t="shared" si="14"/>
        <v>0.7409554380133974</v>
      </c>
    </row>
    <row r="148" spans="1:11" ht="13.5" thickBot="1">
      <c r="A148" s="11" t="s">
        <v>266</v>
      </c>
      <c r="B148" s="6" t="s">
        <v>42</v>
      </c>
      <c r="C148" s="14">
        <v>51.9602</v>
      </c>
      <c r="D148" s="14">
        <v>51</v>
      </c>
      <c r="E148" s="14">
        <v>1773480</v>
      </c>
      <c r="F148" s="15">
        <v>0.9</v>
      </c>
      <c r="G148" s="16">
        <v>3</v>
      </c>
      <c r="H148" s="117">
        <v>0.615</v>
      </c>
      <c r="I148" s="24">
        <f t="shared" si="15"/>
        <v>30.75</v>
      </c>
      <c r="J148" s="25">
        <f t="shared" si="13"/>
        <v>2.5881318086474053E-05</v>
      </c>
      <c r="K148" s="25">
        <f t="shared" si="14"/>
        <v>0.0024651955477366537</v>
      </c>
    </row>
    <row r="149" spans="1:11" s="87" customFormat="1" ht="13.5" thickBot="1">
      <c r="A149" s="11" t="s">
        <v>288</v>
      </c>
      <c r="B149" s="6" t="s">
        <v>42</v>
      </c>
      <c r="C149" s="14">
        <v>36145.59</v>
      </c>
      <c r="D149" s="14">
        <v>36145.59</v>
      </c>
      <c r="E149" s="14">
        <v>1773480</v>
      </c>
      <c r="F149" s="15">
        <v>0.05</v>
      </c>
      <c r="G149" s="16">
        <v>0.5</v>
      </c>
      <c r="H149" s="117">
        <v>0.519</v>
      </c>
      <c r="I149" s="93">
        <f t="shared" si="15"/>
        <v>25.95</v>
      </c>
      <c r="J149" s="94">
        <f t="shared" si="13"/>
        <v>0.001019058292171324</v>
      </c>
      <c r="K149" s="94">
        <f t="shared" si="14"/>
        <v>0.013731810487008592</v>
      </c>
    </row>
    <row r="150" spans="1:11" s="87" customFormat="1" ht="13.5" thickBot="1">
      <c r="A150" s="11" t="s">
        <v>220</v>
      </c>
      <c r="B150" s="6" t="s">
        <v>212</v>
      </c>
      <c r="C150" s="14">
        <v>500.6145</v>
      </c>
      <c r="D150" s="14">
        <v>500.6145</v>
      </c>
      <c r="E150" s="14">
        <v>1730810.7</v>
      </c>
      <c r="F150" s="15">
        <v>0.7</v>
      </c>
      <c r="G150" s="16">
        <v>1</v>
      </c>
      <c r="H150" s="117">
        <v>0.534</v>
      </c>
      <c r="I150" s="93">
        <f t="shared" si="15"/>
        <v>26.700000000000003</v>
      </c>
      <c r="J150" s="94">
        <f t="shared" si="13"/>
        <v>0.00020246590225031543</v>
      </c>
      <c r="K150" s="94">
        <f t="shared" si="14"/>
        <v>0.005608305492333737</v>
      </c>
    </row>
    <row r="151" spans="1:11" s="87" customFormat="1" ht="13.5" thickBot="1">
      <c r="A151" s="11" t="s">
        <v>213</v>
      </c>
      <c r="B151" s="6" t="s">
        <v>212</v>
      </c>
      <c r="C151" s="14">
        <v>644929.3996</v>
      </c>
      <c r="D151" s="14">
        <v>644929.3996</v>
      </c>
      <c r="E151" s="14">
        <v>1730810.7</v>
      </c>
      <c r="F151" s="15">
        <v>0.05</v>
      </c>
      <c r="G151" s="16">
        <v>0.5</v>
      </c>
      <c r="H151" s="117">
        <v>0.534</v>
      </c>
      <c r="I151" s="93">
        <f t="shared" si="15"/>
        <v>26.700000000000003</v>
      </c>
      <c r="J151" s="94">
        <f t="shared" si="13"/>
        <v>0.01863084737111921</v>
      </c>
      <c r="K151" s="94">
        <f t="shared" si="14"/>
        <v>0.2580372360900011</v>
      </c>
    </row>
    <row r="152" spans="1:11" s="87" customFormat="1" ht="13.5" thickBot="1">
      <c r="A152" s="11" t="s">
        <v>289</v>
      </c>
      <c r="B152" s="6" t="s">
        <v>284</v>
      </c>
      <c r="C152" s="14">
        <v>2089.2307</v>
      </c>
      <c r="D152" s="14">
        <v>2089.2307</v>
      </c>
      <c r="E152" s="14">
        <v>398739.7</v>
      </c>
      <c r="F152" s="15">
        <v>0.7</v>
      </c>
      <c r="G152" s="16">
        <v>1</v>
      </c>
      <c r="H152" s="117">
        <v>0.976</v>
      </c>
      <c r="I152" s="93">
        <f t="shared" si="15"/>
        <v>48.8</v>
      </c>
      <c r="J152" s="94">
        <f t="shared" si="13"/>
        <v>0.0036677097615311436</v>
      </c>
      <c r="K152" s="94">
        <f t="shared" si="14"/>
        <v>0.18265194612425092</v>
      </c>
    </row>
    <row r="153" spans="1:11" ht="13.5" thickBot="1">
      <c r="A153" s="11" t="s">
        <v>124</v>
      </c>
      <c r="B153" s="6" t="s">
        <v>211</v>
      </c>
      <c r="C153" s="14">
        <v>1743.9138</v>
      </c>
      <c r="D153" s="14">
        <v>1743.9138</v>
      </c>
      <c r="E153" s="14">
        <v>815220</v>
      </c>
      <c r="F153" s="15">
        <v>0.05</v>
      </c>
      <c r="G153" s="16">
        <v>0.5</v>
      </c>
      <c r="H153" s="117">
        <v>0.653</v>
      </c>
      <c r="I153" s="24">
        <f t="shared" si="15"/>
        <v>32.65</v>
      </c>
      <c r="J153" s="25">
        <f t="shared" si="13"/>
        <v>0.0001069597041289468</v>
      </c>
      <c r="K153" s="25">
        <f t="shared" si="14"/>
        <v>0.00179959702196953</v>
      </c>
    </row>
    <row r="154" spans="1:11" ht="13.5" thickBot="1">
      <c r="A154" s="11" t="s">
        <v>180</v>
      </c>
      <c r="B154" s="6" t="s">
        <v>211</v>
      </c>
      <c r="C154" s="14">
        <v>18825.4671</v>
      </c>
      <c r="D154" s="14">
        <v>18825.4671</v>
      </c>
      <c r="E154" s="14">
        <v>815220</v>
      </c>
      <c r="F154" s="15">
        <v>0.05</v>
      </c>
      <c r="G154" s="16">
        <v>0.5</v>
      </c>
      <c r="H154" s="117">
        <v>0.469</v>
      </c>
      <c r="I154" s="24">
        <f t="shared" si="15"/>
        <v>23.45</v>
      </c>
      <c r="J154" s="25">
        <f t="shared" si="13"/>
        <v>0.0011546249540001475</v>
      </c>
      <c r="K154" s="25">
        <f t="shared" si="14"/>
        <v>0.014115290062651801</v>
      </c>
    </row>
    <row r="155" spans="1:11" ht="13.5" thickBot="1">
      <c r="A155" s="11" t="s">
        <v>124</v>
      </c>
      <c r="B155" s="6" t="s">
        <v>210</v>
      </c>
      <c r="C155" s="14">
        <v>7816.1943</v>
      </c>
      <c r="D155" s="14">
        <v>7816.1943</v>
      </c>
      <c r="E155" s="14">
        <v>385440</v>
      </c>
      <c r="F155" s="15">
        <v>0.05</v>
      </c>
      <c r="G155" s="16">
        <v>0.5</v>
      </c>
      <c r="H155" s="117">
        <v>0.679</v>
      </c>
      <c r="I155" s="24">
        <f t="shared" si="15"/>
        <v>33.95</v>
      </c>
      <c r="J155" s="25">
        <f t="shared" si="13"/>
        <v>0.0010139313900996265</v>
      </c>
      <c r="K155" s="25">
        <f t="shared" si="14"/>
        <v>0.017718451041990976</v>
      </c>
    </row>
    <row r="156" spans="1:11" ht="13.5" thickBot="1">
      <c r="A156" s="11" t="s">
        <v>9</v>
      </c>
      <c r="B156" s="6" t="s">
        <v>17</v>
      </c>
      <c r="C156" s="14">
        <v>82500</v>
      </c>
      <c r="D156" s="14">
        <v>81618.9359</v>
      </c>
      <c r="E156" s="14">
        <v>82590</v>
      </c>
      <c r="F156" s="6">
        <v>0.05</v>
      </c>
      <c r="G156" s="6">
        <v>0.5</v>
      </c>
      <c r="H156" s="117">
        <v>0.805</v>
      </c>
      <c r="I156" s="24">
        <f t="shared" si="15"/>
        <v>40.25</v>
      </c>
      <c r="J156" s="25">
        <f t="shared" si="13"/>
        <v>0.04941211762925293</v>
      </c>
      <c r="K156" s="25">
        <f t="shared" si="14"/>
        <v>1.0191249261033417</v>
      </c>
    </row>
    <row r="157" spans="1:11" ht="13.5" thickBot="1">
      <c r="A157" s="11" t="s">
        <v>159</v>
      </c>
      <c r="B157" s="6" t="s">
        <v>17</v>
      </c>
      <c r="C157" s="14">
        <v>19.301</v>
      </c>
      <c r="D157" s="14">
        <v>19.301</v>
      </c>
      <c r="E157" s="14">
        <v>82590</v>
      </c>
      <c r="F157" s="15">
        <v>0.9</v>
      </c>
      <c r="G157" s="16">
        <v>1</v>
      </c>
      <c r="H157" s="117">
        <v>0.792</v>
      </c>
      <c r="I157" s="24">
        <f t="shared" si="15"/>
        <v>39.6</v>
      </c>
      <c r="J157" s="25">
        <f t="shared" si="13"/>
        <v>0.0002103269160915365</v>
      </c>
      <c r="K157" s="25">
        <f t="shared" si="14"/>
        <v>0.008539272793316382</v>
      </c>
    </row>
    <row r="158" spans="1:11" ht="13.5" thickBot="1">
      <c r="A158" s="11" t="s">
        <v>139</v>
      </c>
      <c r="B158" s="6" t="s">
        <v>17</v>
      </c>
      <c r="C158" s="14">
        <v>971.0641</v>
      </c>
      <c r="D158" s="14">
        <v>971.0641</v>
      </c>
      <c r="E158" s="14">
        <v>82590</v>
      </c>
      <c r="F158" s="15">
        <v>0.7</v>
      </c>
      <c r="G158" s="16">
        <v>1</v>
      </c>
      <c r="H158" s="117">
        <v>0.478</v>
      </c>
      <c r="I158" s="24">
        <f t="shared" si="15"/>
        <v>23.9</v>
      </c>
      <c r="J158" s="25">
        <f t="shared" si="13"/>
        <v>0.008230353190458893</v>
      </c>
      <c r="K158" s="25">
        <f t="shared" si="14"/>
        <v>0.2049357944424264</v>
      </c>
    </row>
    <row r="159" spans="1:11" ht="13.5" thickBot="1">
      <c r="A159" s="11" t="s">
        <v>240</v>
      </c>
      <c r="B159" s="6" t="s">
        <v>96</v>
      </c>
      <c r="C159" s="14">
        <v>491.2378</v>
      </c>
      <c r="D159" s="14">
        <v>491.2378</v>
      </c>
      <c r="E159" s="14">
        <v>528640</v>
      </c>
      <c r="F159" s="15">
        <v>0.45</v>
      </c>
      <c r="G159" s="16">
        <v>1</v>
      </c>
      <c r="H159" s="117">
        <v>0.347</v>
      </c>
      <c r="I159" s="24">
        <f t="shared" si="15"/>
        <v>17.349999999999998</v>
      </c>
      <c r="J159" s="25">
        <f t="shared" si="13"/>
        <v>0.00041816171685835356</v>
      </c>
      <c r="K159" s="25">
        <f t="shared" si="14"/>
        <v>0.007673267504350787</v>
      </c>
    </row>
    <row r="160" spans="1:11" ht="13.5" thickBot="1">
      <c r="A160" s="11" t="s">
        <v>201</v>
      </c>
      <c r="B160" s="6" t="s">
        <v>96</v>
      </c>
      <c r="C160" s="14">
        <v>9.7428</v>
      </c>
      <c r="D160" s="14">
        <v>9.7428</v>
      </c>
      <c r="E160" s="14">
        <v>528640</v>
      </c>
      <c r="F160" s="15">
        <v>0.45</v>
      </c>
      <c r="G160" s="16">
        <v>1</v>
      </c>
      <c r="H160" s="117">
        <v>0.384</v>
      </c>
      <c r="I160" s="24">
        <f t="shared" si="15"/>
        <v>19.2</v>
      </c>
      <c r="J160" s="25">
        <f t="shared" si="13"/>
        <v>8.293470036319613E-06</v>
      </c>
      <c r="K160" s="25">
        <f>(J160+(J160*I160))*G160</f>
        <v>0.00016752809473365618</v>
      </c>
    </row>
    <row r="161" spans="1:11" ht="13.5" thickBot="1">
      <c r="A161" s="11" t="s">
        <v>160</v>
      </c>
      <c r="B161" s="6" t="s">
        <v>41</v>
      </c>
      <c r="C161" s="14">
        <v>5014.7328</v>
      </c>
      <c r="D161" s="14">
        <v>4759.9854</v>
      </c>
      <c r="E161" s="14">
        <v>407570</v>
      </c>
      <c r="F161" s="15">
        <v>0.9</v>
      </c>
      <c r="G161" s="16">
        <v>1</v>
      </c>
      <c r="H161" s="117">
        <v>0.429</v>
      </c>
      <c r="I161" s="24">
        <f t="shared" si="15"/>
        <v>21.45</v>
      </c>
      <c r="J161" s="25">
        <f t="shared" si="13"/>
        <v>0.010511045611796745</v>
      </c>
      <c r="K161" s="25">
        <f t="shared" si="14"/>
        <v>0.23597297398483694</v>
      </c>
    </row>
    <row r="162" spans="1:11" ht="13.5" thickBot="1">
      <c r="A162" s="11" t="s">
        <v>262</v>
      </c>
      <c r="B162" s="6" t="s">
        <v>99</v>
      </c>
      <c r="C162" s="14">
        <v>2342.0155</v>
      </c>
      <c r="D162" s="14">
        <v>2342.0155</v>
      </c>
      <c r="E162" s="14">
        <v>178530</v>
      </c>
      <c r="F162" s="15">
        <v>0.45</v>
      </c>
      <c r="G162" s="16">
        <v>1</v>
      </c>
      <c r="H162" s="117">
        <v>0.216</v>
      </c>
      <c r="I162" s="24">
        <f t="shared" si="15"/>
        <v>10.8</v>
      </c>
      <c r="J162" s="25">
        <f t="shared" si="13"/>
        <v>0.005903248613678374</v>
      </c>
      <c r="K162" s="25">
        <f t="shared" si="14"/>
        <v>0.06965833364140481</v>
      </c>
    </row>
    <row r="163" spans="1:11" ht="13.5" thickBot="1">
      <c r="A163" s="11" t="s">
        <v>9</v>
      </c>
      <c r="B163" s="6" t="s">
        <v>99</v>
      </c>
      <c r="C163" s="14">
        <v>178530</v>
      </c>
      <c r="D163" s="14">
        <v>174265.341</v>
      </c>
      <c r="E163" s="14">
        <v>178530</v>
      </c>
      <c r="F163" s="6">
        <v>0.05</v>
      </c>
      <c r="G163" s="6">
        <v>0.5</v>
      </c>
      <c r="H163" s="117">
        <v>0.696</v>
      </c>
      <c r="I163" s="24">
        <f t="shared" si="15"/>
        <v>34.8</v>
      </c>
      <c r="J163" s="25">
        <f t="shared" si="13"/>
        <v>0.04880561838346496</v>
      </c>
      <c r="K163" s="25">
        <f t="shared" si="14"/>
        <v>0.8736205690640227</v>
      </c>
    </row>
    <row r="164" spans="1:11" ht="13.5" thickBot="1">
      <c r="A164" s="11" t="s">
        <v>263</v>
      </c>
      <c r="B164" s="6" t="s">
        <v>99</v>
      </c>
      <c r="C164" s="14">
        <v>1922.6435</v>
      </c>
      <c r="D164" s="14">
        <v>1922.6435</v>
      </c>
      <c r="E164" s="14">
        <v>178530</v>
      </c>
      <c r="F164" s="15">
        <v>0.45</v>
      </c>
      <c r="G164" s="16">
        <v>1</v>
      </c>
      <c r="H164" s="117">
        <v>0.396</v>
      </c>
      <c r="I164" s="24">
        <f t="shared" si="15"/>
        <v>19.8</v>
      </c>
      <c r="J164" s="25">
        <f t="shared" si="13"/>
        <v>0.004846185935136952</v>
      </c>
      <c r="K164" s="25">
        <f t="shared" si="14"/>
        <v>0.1008006674508486</v>
      </c>
    </row>
    <row r="165" spans="1:11" ht="13.5" thickBot="1">
      <c r="A165" s="11" t="s">
        <v>119</v>
      </c>
      <c r="B165" s="6" t="s">
        <v>29</v>
      </c>
      <c r="C165" s="14">
        <v>104112.1</v>
      </c>
      <c r="D165" s="14">
        <v>89897.8587</v>
      </c>
      <c r="E165" s="14">
        <v>105350</v>
      </c>
      <c r="F165" s="15">
        <v>0.05</v>
      </c>
      <c r="G165" s="16">
        <v>0.5</v>
      </c>
      <c r="H165" s="117">
        <v>0.961</v>
      </c>
      <c r="I165" s="24">
        <f t="shared" si="15"/>
        <v>48.05</v>
      </c>
      <c r="J165" s="25">
        <f t="shared" si="13"/>
        <v>0.04266628319886094</v>
      </c>
      <c r="K165" s="25">
        <f t="shared" si="14"/>
        <v>1.0463905954520645</v>
      </c>
    </row>
    <row r="166" spans="1:11" ht="13.5" thickBot="1">
      <c r="A166" s="11" t="s">
        <v>264</v>
      </c>
      <c r="B166" s="6" t="s">
        <v>29</v>
      </c>
      <c r="C166" s="14">
        <v>14214.2413</v>
      </c>
      <c r="D166" s="14">
        <v>14214.2413</v>
      </c>
      <c r="E166" s="14">
        <v>105350</v>
      </c>
      <c r="F166" s="15">
        <v>0.9</v>
      </c>
      <c r="G166" s="16">
        <v>1</v>
      </c>
      <c r="H166" s="117">
        <v>0.927</v>
      </c>
      <c r="I166" s="24">
        <f t="shared" si="15"/>
        <v>46.35</v>
      </c>
      <c r="J166" s="25">
        <f t="shared" si="13"/>
        <v>0.12143158205980066</v>
      </c>
      <c r="K166" s="25">
        <f t="shared" si="14"/>
        <v>5.749785410531562</v>
      </c>
    </row>
    <row r="167" spans="1:11" ht="13.5" thickBot="1">
      <c r="A167" s="11" t="s">
        <v>106</v>
      </c>
      <c r="B167" s="6" t="s">
        <v>51</v>
      </c>
      <c r="C167" s="14">
        <v>200</v>
      </c>
      <c r="D167" s="14">
        <v>200</v>
      </c>
      <c r="E167" s="14">
        <v>284120</v>
      </c>
      <c r="F167" s="15">
        <v>0.7</v>
      </c>
      <c r="G167" s="16">
        <v>1</v>
      </c>
      <c r="H167" s="117">
        <v>0.338</v>
      </c>
      <c r="I167" s="24">
        <f>H167*50</f>
        <v>16.900000000000002</v>
      </c>
      <c r="J167" s="25">
        <f t="shared" si="13"/>
        <v>0.0004927495424468534</v>
      </c>
      <c r="K167" s="25">
        <f t="shared" si="14"/>
        <v>0.008820216809798677</v>
      </c>
    </row>
    <row r="168" spans="1:11" ht="14.25" customHeight="1" thickBot="1">
      <c r="A168" s="12" t="s">
        <v>50</v>
      </c>
      <c r="B168" s="126" t="s">
        <v>51</v>
      </c>
      <c r="C168" s="18">
        <v>50.0198</v>
      </c>
      <c r="D168" s="18">
        <v>50.0198</v>
      </c>
      <c r="E168" s="14">
        <v>284120</v>
      </c>
      <c r="F168" s="15">
        <v>0.7</v>
      </c>
      <c r="G168" s="16">
        <v>1</v>
      </c>
      <c r="H168" s="117">
        <v>0.458</v>
      </c>
      <c r="I168" s="24">
        <f t="shared" si="15"/>
        <v>22.900000000000002</v>
      </c>
      <c r="J168" s="25">
        <f aca="true" t="shared" si="16" ref="J168:J173">(D168/E168)*F168</f>
        <v>0.0001232361678164156</v>
      </c>
      <c r="K168" s="25">
        <f t="shared" si="14"/>
        <v>0.002945344410812333</v>
      </c>
    </row>
    <row r="169" spans="1:11" ht="14.25" customHeight="1" thickBot="1">
      <c r="A169" s="12" t="s">
        <v>161</v>
      </c>
      <c r="B169" s="6" t="s">
        <v>51</v>
      </c>
      <c r="C169" s="18">
        <v>44012.5054</v>
      </c>
      <c r="D169" s="18">
        <v>44012.5054</v>
      </c>
      <c r="E169" s="14">
        <v>284120</v>
      </c>
      <c r="F169" s="15">
        <v>0.05</v>
      </c>
      <c r="G169" s="16">
        <v>0.5</v>
      </c>
      <c r="H169" s="117">
        <v>0.581</v>
      </c>
      <c r="I169" s="24">
        <f t="shared" si="15"/>
        <v>29.049999999999997</v>
      </c>
      <c r="J169" s="25">
        <f t="shared" si="16"/>
        <v>0.007745407820639167</v>
      </c>
      <c r="K169" s="25">
        <f>(J169+(J169*I169))*G169</f>
        <v>0.11637475250510348</v>
      </c>
    </row>
    <row r="170" spans="1:11" ht="14.25" customHeight="1" thickBot="1">
      <c r="A170" s="50" t="s">
        <v>162</v>
      </c>
      <c r="B170" s="6" t="s">
        <v>51</v>
      </c>
      <c r="C170" s="18">
        <v>57090.7757</v>
      </c>
      <c r="D170" s="18">
        <v>57090.7757</v>
      </c>
      <c r="E170" s="14">
        <v>284120</v>
      </c>
      <c r="F170" s="15">
        <v>0.05</v>
      </c>
      <c r="G170" s="16">
        <v>0.5</v>
      </c>
      <c r="H170" s="117">
        <v>0.658</v>
      </c>
      <c r="I170" s="24">
        <f t="shared" si="15"/>
        <v>32.9</v>
      </c>
      <c r="J170" s="25">
        <f t="shared" si="16"/>
        <v>0.010046947715753908</v>
      </c>
      <c r="K170" s="25">
        <f>(J170+(J170*I170))*G170</f>
        <v>0.17029576378202874</v>
      </c>
    </row>
    <row r="171" spans="1:26" ht="14.25" customHeight="1" thickBot="1" thickTop="1">
      <c r="A171" s="56" t="s">
        <v>198</v>
      </c>
      <c r="B171" s="39" t="s">
        <v>51</v>
      </c>
      <c r="C171" s="18">
        <v>3611.5119</v>
      </c>
      <c r="D171" s="18">
        <v>3611.5119</v>
      </c>
      <c r="E171" s="14">
        <v>284120</v>
      </c>
      <c r="F171" s="15">
        <v>0.9</v>
      </c>
      <c r="G171" s="16">
        <v>1</v>
      </c>
      <c r="H171" s="117">
        <v>0.607</v>
      </c>
      <c r="I171" s="24">
        <f t="shared" si="15"/>
        <v>30.349999999999998</v>
      </c>
      <c r="J171" s="25">
        <f t="shared" si="16"/>
        <v>0.011440098233140926</v>
      </c>
      <c r="K171" s="25">
        <f>(J171+(J171*I171))*G171</f>
        <v>0.35864707960896797</v>
      </c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4.25" thickBot="1" thickTop="1">
      <c r="A172" s="51" t="s">
        <v>265</v>
      </c>
      <c r="B172" s="61" t="s">
        <v>45</v>
      </c>
      <c r="C172" s="62">
        <v>3300</v>
      </c>
      <c r="D172" s="62">
        <v>3300</v>
      </c>
      <c r="E172" s="62">
        <v>1020680</v>
      </c>
      <c r="F172" s="63">
        <v>0.9</v>
      </c>
      <c r="G172" s="64">
        <v>1</v>
      </c>
      <c r="H172" s="125">
        <v>0.69</v>
      </c>
      <c r="I172" s="65">
        <f t="shared" si="15"/>
        <v>34.5</v>
      </c>
      <c r="J172" s="66">
        <f t="shared" si="16"/>
        <v>0.0029098248226672417</v>
      </c>
      <c r="K172" s="66">
        <f t="shared" si="14"/>
        <v>0.10329878120468708</v>
      </c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s="57" customFormat="1" ht="16.5" customHeight="1" thickBot="1" thickTop="1">
      <c r="A173" s="51" t="s">
        <v>202</v>
      </c>
      <c r="B173" s="39" t="s">
        <v>199</v>
      </c>
      <c r="C173" s="14">
        <v>24937.3809</v>
      </c>
      <c r="D173" s="14">
        <v>24937.3809</v>
      </c>
      <c r="E173" s="14">
        <v>31000</v>
      </c>
      <c r="F173" s="15">
        <v>0.05</v>
      </c>
      <c r="G173" s="16">
        <v>0.5</v>
      </c>
      <c r="H173" s="117">
        <v>0.619</v>
      </c>
      <c r="I173" s="24">
        <f t="shared" si="15"/>
        <v>30.95</v>
      </c>
      <c r="J173" s="25">
        <f t="shared" si="16"/>
        <v>0.0402215820967742</v>
      </c>
      <c r="K173" s="25">
        <f t="shared" si="14"/>
        <v>0.6425397739959678</v>
      </c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s="45" customFormat="1" ht="14.25" thickBot="1" thickTop="1">
      <c r="A174" s="52" t="s">
        <v>107</v>
      </c>
      <c r="B174" s="49"/>
      <c r="C174" s="3"/>
      <c r="D174" s="3"/>
      <c r="E174" s="29"/>
      <c r="F174" s="46"/>
      <c r="G174" s="47"/>
      <c r="H174" s="47"/>
      <c r="I174" s="47"/>
      <c r="J174" s="48" t="s">
        <v>145</v>
      </c>
      <c r="K174" s="108">
        <f>SUM(K2:K173)</f>
        <v>75.51692206187039</v>
      </c>
      <c r="L174" s="55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2:26" ht="13.5" thickTop="1"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2:26" ht="12.75"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74"/>
  <sheetViews>
    <sheetView zoomScalePageLayoutView="0" workbookViewId="0" topLeftCell="B1">
      <pane xSplit="1" ySplit="1" topLeftCell="C155" activePane="bottomRight" state="frozen"/>
      <selection pane="topLeft" activeCell="B1" sqref="B1"/>
      <selection pane="topRight" activeCell="C1" sqref="C1"/>
      <selection pane="bottomLeft" activeCell="B2" sqref="B2"/>
      <selection pane="bottomRight" activeCell="B35" sqref="B35"/>
    </sheetView>
  </sheetViews>
  <sheetFormatPr defaultColWidth="9.140625" defaultRowHeight="12.75"/>
  <cols>
    <col min="1" max="1" width="45.00390625" style="9" bestFit="1" customWidth="1"/>
    <col min="2" max="2" width="18.7109375" style="32" bestFit="1" customWidth="1"/>
    <col min="3" max="3" width="18.7109375" style="37" customWidth="1"/>
    <col min="4" max="4" width="14.28125" style="37" customWidth="1"/>
    <col min="5" max="5" width="15.8515625" style="70" customWidth="1"/>
    <col min="6" max="6" width="13.57421875" style="32" bestFit="1" customWidth="1"/>
    <col min="7" max="7" width="15.57421875" style="32" customWidth="1"/>
    <col min="8" max="8" width="10.57421875" style="42" bestFit="1" customWidth="1"/>
    <col min="9" max="9" width="9.57421875" style="9" bestFit="1" customWidth="1"/>
    <col min="10" max="148" width="9.140625" style="9" customWidth="1"/>
  </cols>
  <sheetData>
    <row r="1" spans="1:6" ht="12.75">
      <c r="A1" s="8" t="s">
        <v>0</v>
      </c>
      <c r="B1" s="2" t="s">
        <v>1</v>
      </c>
      <c r="C1" s="28" t="s">
        <v>110</v>
      </c>
      <c r="D1" s="28" t="s">
        <v>111</v>
      </c>
      <c r="E1" s="69" t="s">
        <v>100</v>
      </c>
      <c r="F1" s="31"/>
    </row>
    <row r="2" spans="1:148" s="10" customFormat="1" ht="13.5" thickBot="1">
      <c r="A2" s="33"/>
      <c r="B2" s="6" t="s">
        <v>33</v>
      </c>
      <c r="C2" s="25">
        <v>75.51692206187039</v>
      </c>
      <c r="D2" s="25">
        <v>7.875840652284195</v>
      </c>
      <c r="E2" s="70">
        <f>(D2/C2)*100</f>
        <v>10.429239483345976</v>
      </c>
      <c r="F2" s="36">
        <f>ROUND(E2,4)</f>
        <v>10.4292</v>
      </c>
      <c r="G2" s="68"/>
      <c r="H2" s="42"/>
      <c r="I2" s="4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</row>
    <row r="3" spans="1:148" s="10" customFormat="1" ht="13.5" thickBot="1">
      <c r="A3" s="33" t="s">
        <v>115</v>
      </c>
      <c r="B3" s="6" t="s">
        <v>33</v>
      </c>
      <c r="C3" s="25">
        <v>75.51692206187039</v>
      </c>
      <c r="D3" s="25">
        <v>0.5918286818321287</v>
      </c>
      <c r="E3" s="70">
        <f aca="true" t="shared" si="0" ref="E3:E70">(D3/C3)*100</f>
        <v>0.783703394779846</v>
      </c>
      <c r="F3" s="36">
        <f aca="true" t="shared" si="1" ref="F3:F69">ROUND(E3,4)</f>
        <v>0.7837</v>
      </c>
      <c r="G3" s="68"/>
      <c r="H3" s="42"/>
      <c r="I3" s="4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</row>
    <row r="4" spans="1:148" s="10" customFormat="1" ht="13.5" thickBot="1">
      <c r="A4" s="33" t="s">
        <v>43</v>
      </c>
      <c r="B4" s="6" t="s">
        <v>33</v>
      </c>
      <c r="C4" s="25">
        <v>75.51692206187039</v>
      </c>
      <c r="D4" s="25">
        <v>0.03022296468021274</v>
      </c>
      <c r="E4" s="70">
        <f t="shared" si="0"/>
        <v>0.04002144665728208</v>
      </c>
      <c r="F4" s="36">
        <f t="shared" si="1"/>
        <v>0.04</v>
      </c>
      <c r="G4" s="71">
        <f>SUM(E2:E4)</f>
        <v>11.252964324783102</v>
      </c>
      <c r="H4" s="42"/>
      <c r="I4" s="4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</row>
    <row r="5" spans="1:148" s="10" customFormat="1" ht="13.5" thickBot="1">
      <c r="A5" s="33" t="s">
        <v>9</v>
      </c>
      <c r="B5" s="6" t="s">
        <v>10</v>
      </c>
      <c r="C5" s="25">
        <v>75.51692206187039</v>
      </c>
      <c r="D5" s="25">
        <v>0.20884104155918326</v>
      </c>
      <c r="E5" s="70">
        <f t="shared" si="0"/>
        <v>0.27654866731470007</v>
      </c>
      <c r="F5" s="36">
        <f t="shared" si="1"/>
        <v>0.2765</v>
      </c>
      <c r="G5" s="68"/>
      <c r="H5" s="42"/>
      <c r="I5" s="4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</row>
    <row r="6" spans="1:148" s="10" customFormat="1" ht="13.5" thickBot="1">
      <c r="A6" s="33" t="s">
        <v>65</v>
      </c>
      <c r="B6" s="6" t="s">
        <v>10</v>
      </c>
      <c r="C6" s="25">
        <v>75.51692206187039</v>
      </c>
      <c r="D6" s="25">
        <v>0.0695960514789872</v>
      </c>
      <c r="E6" s="70">
        <f t="shared" si="0"/>
        <v>0.09215954461434185</v>
      </c>
      <c r="F6" s="36">
        <f t="shared" si="1"/>
        <v>0.0922</v>
      </c>
      <c r="G6" s="68"/>
      <c r="H6" s="42"/>
      <c r="I6" s="4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</row>
    <row r="7" spans="1:148" s="10" customFormat="1" ht="13.5" thickBot="1">
      <c r="A7" s="33" t="s">
        <v>66</v>
      </c>
      <c r="B7" s="6" t="s">
        <v>10</v>
      </c>
      <c r="C7" s="25">
        <v>75.51692206187039</v>
      </c>
      <c r="D7" s="25">
        <v>0.008169326552163151</v>
      </c>
      <c r="E7" s="70">
        <f t="shared" si="0"/>
        <v>0.010817875423299284</v>
      </c>
      <c r="F7" s="36">
        <f t="shared" si="1"/>
        <v>0.0108</v>
      </c>
      <c r="G7" s="68"/>
      <c r="H7" s="42"/>
      <c r="I7" s="4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</row>
    <row r="8" spans="1:148" s="10" customFormat="1" ht="13.5" thickBot="1">
      <c r="A8" s="33" t="s">
        <v>67</v>
      </c>
      <c r="B8" s="6" t="s">
        <v>10</v>
      </c>
      <c r="C8" s="25">
        <v>75.51692206187039</v>
      </c>
      <c r="D8" s="25">
        <v>0.01309227429917662</v>
      </c>
      <c r="E8" s="70">
        <f t="shared" si="0"/>
        <v>0.017336874890703607</v>
      </c>
      <c r="F8" s="36">
        <f t="shared" si="1"/>
        <v>0.0173</v>
      </c>
      <c r="G8" s="68"/>
      <c r="H8" s="42"/>
      <c r="I8" s="4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</row>
    <row r="9" spans="1:148" s="10" customFormat="1" ht="13.5" thickBot="1">
      <c r="A9" s="33"/>
      <c r="B9" s="6" t="s">
        <v>10</v>
      </c>
      <c r="C9" s="25">
        <v>75.51692206187039</v>
      </c>
      <c r="D9" s="25">
        <v>0.09814156801794299</v>
      </c>
      <c r="E9" s="70">
        <f t="shared" si="0"/>
        <v>0.12995970351855232</v>
      </c>
      <c r="F9" s="36">
        <f t="shared" si="1"/>
        <v>0.13</v>
      </c>
      <c r="G9" s="71">
        <f>SUM(E5:E9)</f>
        <v>0.5268226657615971</v>
      </c>
      <c r="H9" s="42"/>
      <c r="I9" s="4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</row>
    <row r="10" spans="1:148" s="10" customFormat="1" ht="13.5" thickBot="1">
      <c r="A10" s="33" t="s">
        <v>116</v>
      </c>
      <c r="B10" s="6" t="s">
        <v>36</v>
      </c>
      <c r="C10" s="25">
        <v>75.51692206187039</v>
      </c>
      <c r="D10" s="25">
        <v>3.0843279533432794E-05</v>
      </c>
      <c r="E10" s="70">
        <f t="shared" si="0"/>
        <v>4.084287162573066E-05</v>
      </c>
      <c r="F10" s="36">
        <f t="shared" si="1"/>
        <v>0</v>
      </c>
      <c r="G10" s="68">
        <f>SUM(E10:E10)</f>
        <v>4.084287162573066E-05</v>
      </c>
      <c r="H10" s="42"/>
      <c r="I10" s="4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</row>
    <row r="11" spans="1:148" s="10" customFormat="1" ht="13.5" thickBot="1">
      <c r="A11" s="33"/>
      <c r="B11" s="6" t="s">
        <v>185</v>
      </c>
      <c r="C11" s="25">
        <v>75.51692206187039</v>
      </c>
      <c r="D11" s="25">
        <v>0.19116202246366854</v>
      </c>
      <c r="E11" s="70">
        <f t="shared" si="0"/>
        <v>0.2531379950934058</v>
      </c>
      <c r="F11" s="36">
        <f t="shared" si="1"/>
        <v>0.2531</v>
      </c>
      <c r="G11" s="68">
        <f>SUM(E11:E11)</f>
        <v>0.2531379950934058</v>
      </c>
      <c r="H11" s="42"/>
      <c r="I11" s="4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</row>
    <row r="12" spans="1:9" ht="13.5" customHeight="1" thickBot="1">
      <c r="A12" s="34" t="s">
        <v>55</v>
      </c>
      <c r="B12" s="7" t="s">
        <v>56</v>
      </c>
      <c r="C12" s="25">
        <v>75.51692206187039</v>
      </c>
      <c r="D12" s="25">
        <v>0.0009472759674134419</v>
      </c>
      <c r="E12" s="70">
        <f t="shared" si="0"/>
        <v>0.0012543890052051467</v>
      </c>
      <c r="F12" s="36">
        <f t="shared" si="1"/>
        <v>0.0013</v>
      </c>
      <c r="G12" s="68">
        <f>SUM(E12:E12)</f>
        <v>0.0012543890052051467</v>
      </c>
      <c r="I12" s="42"/>
    </row>
    <row r="13" spans="1:9" ht="13.5" thickBot="1">
      <c r="A13" s="33" t="s">
        <v>117</v>
      </c>
      <c r="B13" s="6" t="s">
        <v>31</v>
      </c>
      <c r="C13" s="25">
        <v>75.51692206187039</v>
      </c>
      <c r="D13" s="25">
        <v>0.02416236382197718</v>
      </c>
      <c r="E13" s="70">
        <f t="shared" si="0"/>
        <v>0.031995959531005716</v>
      </c>
      <c r="F13" s="36">
        <f t="shared" si="1"/>
        <v>0.032</v>
      </c>
      <c r="G13" s="68"/>
      <c r="I13" s="42"/>
    </row>
    <row r="14" spans="1:9" ht="15" customHeight="1" thickBot="1">
      <c r="A14" s="34" t="s">
        <v>118</v>
      </c>
      <c r="B14" s="7" t="s">
        <v>31</v>
      </c>
      <c r="C14" s="25">
        <v>75.51692206187039</v>
      </c>
      <c r="D14" s="25">
        <v>0.004354793442889996</v>
      </c>
      <c r="E14" s="70">
        <f t="shared" si="0"/>
        <v>0.0057666458377662036</v>
      </c>
      <c r="F14" s="36">
        <f t="shared" si="1"/>
        <v>0.0058</v>
      </c>
      <c r="G14" s="68"/>
      <c r="I14" s="42"/>
    </row>
    <row r="15" spans="1:9" ht="13.5" thickBot="1">
      <c r="A15" s="33" t="s">
        <v>61</v>
      </c>
      <c r="B15" s="6" t="s">
        <v>31</v>
      </c>
      <c r="C15" s="25">
        <v>75.51692206187039</v>
      </c>
      <c r="D15" s="25">
        <v>0.1548291052761152</v>
      </c>
      <c r="E15" s="70">
        <f t="shared" si="0"/>
        <v>0.20502570953469876</v>
      </c>
      <c r="F15" s="36">
        <f t="shared" si="1"/>
        <v>0.205</v>
      </c>
      <c r="G15" s="68"/>
      <c r="I15" s="42"/>
    </row>
    <row r="16" spans="1:9" ht="13.5" thickBot="1">
      <c r="A16" s="33" t="s">
        <v>67</v>
      </c>
      <c r="B16" s="6" t="s">
        <v>31</v>
      </c>
      <c r="C16" s="25">
        <v>75.51692206187039</v>
      </c>
      <c r="D16" s="25">
        <v>0.11583809151752807</v>
      </c>
      <c r="E16" s="70">
        <f t="shared" si="0"/>
        <v>0.15339355518571438</v>
      </c>
      <c r="F16" s="36">
        <f t="shared" si="1"/>
        <v>0.1534</v>
      </c>
      <c r="G16" s="68"/>
      <c r="I16" s="42"/>
    </row>
    <row r="17" spans="1:9" ht="13.5" thickBot="1">
      <c r="A17" s="33" t="s">
        <v>103</v>
      </c>
      <c r="B17" s="6" t="s">
        <v>31</v>
      </c>
      <c r="C17" s="25">
        <v>75.51692206187039</v>
      </c>
      <c r="D17" s="25">
        <v>0.04658762202700711</v>
      </c>
      <c r="E17" s="70">
        <f t="shared" si="0"/>
        <v>0.06169163249111007</v>
      </c>
      <c r="F17" s="36">
        <f t="shared" si="1"/>
        <v>0.0617</v>
      </c>
      <c r="G17" s="68"/>
      <c r="I17" s="42"/>
    </row>
    <row r="18" spans="1:9" ht="13.5" thickBot="1">
      <c r="A18" s="33" t="s">
        <v>104</v>
      </c>
      <c r="B18" s="6" t="s">
        <v>31</v>
      </c>
      <c r="C18" s="25">
        <v>75.51692206187039</v>
      </c>
      <c r="D18" s="25">
        <v>0.05597978868163458</v>
      </c>
      <c r="E18" s="70">
        <f t="shared" si="0"/>
        <v>0.07412880074186658</v>
      </c>
      <c r="F18" s="36">
        <f t="shared" si="1"/>
        <v>0.0741</v>
      </c>
      <c r="G18" s="68"/>
      <c r="I18" s="42"/>
    </row>
    <row r="19" spans="1:9" ht="13.5" thickBot="1">
      <c r="A19" s="33"/>
      <c r="B19" s="6" t="s">
        <v>31</v>
      </c>
      <c r="C19" s="25">
        <v>75.51692206187039</v>
      </c>
      <c r="D19" s="25">
        <v>0.25435793210130614</v>
      </c>
      <c r="E19" s="70">
        <f t="shared" si="0"/>
        <v>0.3368224302003633</v>
      </c>
      <c r="F19" s="36">
        <f t="shared" si="1"/>
        <v>0.3368</v>
      </c>
      <c r="G19" s="71">
        <f>SUM(E13:E19)</f>
        <v>0.868824733522525</v>
      </c>
      <c r="I19" s="42"/>
    </row>
    <row r="20" spans="1:9" ht="13.5" thickBot="1">
      <c r="A20" s="33" t="s">
        <v>68</v>
      </c>
      <c r="B20" s="6" t="s">
        <v>69</v>
      </c>
      <c r="C20" s="25">
        <v>75.51692206187039</v>
      </c>
      <c r="D20" s="25">
        <v>0.04571982533359498</v>
      </c>
      <c r="E20" s="70">
        <f t="shared" si="0"/>
        <v>0.06054249045814805</v>
      </c>
      <c r="F20" s="36">
        <f t="shared" si="1"/>
        <v>0.0605</v>
      </c>
      <c r="G20" s="71">
        <f>SUM(E20:E20)</f>
        <v>0.06054249045814805</v>
      </c>
      <c r="I20" s="42"/>
    </row>
    <row r="21" spans="1:9" ht="13.5" thickBot="1">
      <c r="A21" s="33"/>
      <c r="B21" s="6" t="s">
        <v>192</v>
      </c>
      <c r="C21" s="25">
        <v>75.51692206187039</v>
      </c>
      <c r="D21" s="25">
        <v>0.007801857413350448</v>
      </c>
      <c r="E21" s="70">
        <f t="shared" si="0"/>
        <v>0.010331270396532383</v>
      </c>
      <c r="F21" s="36">
        <f t="shared" si="1"/>
        <v>0.0103</v>
      </c>
      <c r="G21" s="71">
        <f>SUM(E21:E21)</f>
        <v>0.010331270396532383</v>
      </c>
      <c r="I21" s="42"/>
    </row>
    <row r="22" spans="1:9" ht="13.5" thickBot="1">
      <c r="A22" s="33"/>
      <c r="B22" s="6" t="s">
        <v>219</v>
      </c>
      <c r="C22" s="25">
        <v>75.51692206187039</v>
      </c>
      <c r="D22" s="25">
        <v>0.4656710360248447</v>
      </c>
      <c r="E22" s="70">
        <f t="shared" si="0"/>
        <v>0.616644618597305</v>
      </c>
      <c r="F22" s="36">
        <f t="shared" si="1"/>
        <v>0.6166</v>
      </c>
      <c r="G22" s="71">
        <f>SUM(E22:E22)</f>
        <v>0.616644618597305</v>
      </c>
      <c r="I22" s="42"/>
    </row>
    <row r="23" spans="1:9" ht="13.5" thickBot="1">
      <c r="A23" s="33" t="s">
        <v>119</v>
      </c>
      <c r="B23" s="6" t="s">
        <v>23</v>
      </c>
      <c r="C23" s="25">
        <v>75.51692206187039</v>
      </c>
      <c r="D23" s="25">
        <v>0.4313731696062346</v>
      </c>
      <c r="E23" s="70">
        <f t="shared" si="0"/>
        <v>0.5712271605201469</v>
      </c>
      <c r="F23" s="36">
        <f t="shared" si="1"/>
        <v>0.5712</v>
      </c>
      <c r="G23" s="71">
        <f>SUM(E23:E23)</f>
        <v>0.5712271605201469</v>
      </c>
      <c r="I23" s="42"/>
    </row>
    <row r="24" spans="1:9" ht="13.5" thickBot="1">
      <c r="A24" s="33"/>
      <c r="B24" s="6" t="s">
        <v>63</v>
      </c>
      <c r="C24" s="25">
        <v>75.51692206187039</v>
      </c>
      <c r="D24" s="25">
        <v>0.12778278089303224</v>
      </c>
      <c r="E24" s="70">
        <f t="shared" si="0"/>
        <v>0.16921079064681802</v>
      </c>
      <c r="F24" s="36">
        <f t="shared" si="1"/>
        <v>0.1692</v>
      </c>
      <c r="G24" s="68"/>
      <c r="I24" s="42"/>
    </row>
    <row r="25" spans="1:9" ht="14.25" customHeight="1" thickBot="1">
      <c r="A25" s="34" t="s">
        <v>62</v>
      </c>
      <c r="B25" s="7" t="s">
        <v>63</v>
      </c>
      <c r="C25" s="25">
        <v>75.51692206187039</v>
      </c>
      <c r="D25" s="25">
        <v>0.07975679544061773</v>
      </c>
      <c r="E25" s="70">
        <f t="shared" si="0"/>
        <v>0.10561446794040896</v>
      </c>
      <c r="F25" s="36">
        <f t="shared" si="1"/>
        <v>0.1056</v>
      </c>
      <c r="G25" s="68"/>
      <c r="I25" s="42"/>
    </row>
    <row r="26" spans="1:9" ht="12" customHeight="1" thickBot="1">
      <c r="A26" s="33" t="s">
        <v>70</v>
      </c>
      <c r="B26" s="6" t="s">
        <v>63</v>
      </c>
      <c r="C26" s="25">
        <v>75.51692206187039</v>
      </c>
      <c r="D26" s="25">
        <v>0.019275740499754872</v>
      </c>
      <c r="E26" s="70">
        <f t="shared" si="0"/>
        <v>0.025525061103473495</v>
      </c>
      <c r="F26" s="36">
        <f t="shared" si="1"/>
        <v>0.0255</v>
      </c>
      <c r="G26" s="68">
        <f>SUM(E24:E26)</f>
        <v>0.3003503196907005</v>
      </c>
      <c r="I26" s="42"/>
    </row>
    <row r="27" spans="1:9" ht="12" customHeight="1" thickBot="1">
      <c r="A27" s="33"/>
      <c r="B27" s="6" t="s">
        <v>165</v>
      </c>
      <c r="C27" s="25">
        <v>75.51692206187039</v>
      </c>
      <c r="D27" s="25">
        <v>0.0010922144224633059</v>
      </c>
      <c r="E27" s="70">
        <f t="shared" si="0"/>
        <v>0.001446317451297159</v>
      </c>
      <c r="F27" s="36">
        <f t="shared" si="1"/>
        <v>0.0014</v>
      </c>
      <c r="G27" s="68"/>
      <c r="I27" s="42"/>
    </row>
    <row r="28" spans="1:9" ht="12" customHeight="1" thickBot="1">
      <c r="A28" s="33"/>
      <c r="B28" s="6" t="s">
        <v>165</v>
      </c>
      <c r="C28" s="25">
        <v>75.51692206187039</v>
      </c>
      <c r="D28" s="25">
        <v>6.54116532158783</v>
      </c>
      <c r="E28" s="70">
        <f t="shared" si="0"/>
        <v>8.661853718334424</v>
      </c>
      <c r="F28" s="36">
        <f t="shared" si="1"/>
        <v>8.6619</v>
      </c>
      <c r="G28" s="68">
        <f>SUM(E27:E28)</f>
        <v>8.66330003578572</v>
      </c>
      <c r="I28" s="42"/>
    </row>
    <row r="29" spans="1:9" ht="12" customHeight="1" thickBot="1">
      <c r="A29" s="33"/>
      <c r="B29" s="6" t="s">
        <v>32</v>
      </c>
      <c r="C29" s="25">
        <v>75.51692206187039</v>
      </c>
      <c r="D29" s="25">
        <v>5.164673986040573</v>
      </c>
      <c r="E29" s="70">
        <f t="shared" si="0"/>
        <v>6.83909492737164</v>
      </c>
      <c r="F29" s="36">
        <f t="shared" si="1"/>
        <v>6.8391</v>
      </c>
      <c r="G29" s="68"/>
      <c r="I29" s="42"/>
    </row>
    <row r="30" spans="1:9" ht="12" customHeight="1" thickBot="1">
      <c r="A30" s="33"/>
      <c r="B30" s="6" t="s">
        <v>32</v>
      </c>
      <c r="C30" s="25">
        <v>75.51692206187039</v>
      </c>
      <c r="D30" s="25">
        <v>0.0011466801451067018</v>
      </c>
      <c r="E30" s="70">
        <f t="shared" si="0"/>
        <v>0.0015184413159308005</v>
      </c>
      <c r="F30" s="36">
        <f t="shared" si="1"/>
        <v>0.0015</v>
      </c>
      <c r="G30" s="68"/>
      <c r="I30" s="42"/>
    </row>
    <row r="31" spans="1:9" ht="13.5" thickBot="1">
      <c r="A31" s="33" t="s">
        <v>121</v>
      </c>
      <c r="B31" s="6" t="s">
        <v>32</v>
      </c>
      <c r="C31" s="25">
        <v>75.51692206187039</v>
      </c>
      <c r="D31" s="25">
        <v>0.01994163560079444</v>
      </c>
      <c r="E31" s="70">
        <f t="shared" si="0"/>
        <v>0.026406843732927072</v>
      </c>
      <c r="F31" s="36">
        <f t="shared" si="1"/>
        <v>0.0264</v>
      </c>
      <c r="G31" s="68"/>
      <c r="I31" s="42"/>
    </row>
    <row r="32" spans="1:9" ht="13.5" thickBot="1">
      <c r="A32" s="33"/>
      <c r="B32" s="6" t="s">
        <v>32</v>
      </c>
      <c r="C32" s="25">
        <v>75.51692206187039</v>
      </c>
      <c r="D32" s="25">
        <v>0.032651014328273505</v>
      </c>
      <c r="E32" s="70">
        <f t="shared" si="0"/>
        <v>0.04323668581397266</v>
      </c>
      <c r="F32" s="36">
        <f t="shared" si="1"/>
        <v>0.0432</v>
      </c>
      <c r="G32" s="68"/>
      <c r="I32" s="42"/>
    </row>
    <row r="33" spans="1:9" ht="13.5" thickBot="1">
      <c r="A33" s="33" t="s">
        <v>122</v>
      </c>
      <c r="B33" s="6" t="s">
        <v>32</v>
      </c>
      <c r="C33" s="25">
        <v>75.51692206187039</v>
      </c>
      <c r="D33" s="25">
        <v>0.004681515108526032</v>
      </c>
      <c r="E33" s="70">
        <f t="shared" si="0"/>
        <v>0.006199292795183714</v>
      </c>
      <c r="F33" s="36">
        <f t="shared" si="1"/>
        <v>0.0062</v>
      </c>
      <c r="G33" s="68"/>
      <c r="I33" s="42"/>
    </row>
    <row r="34" spans="1:9" ht="13.5" thickBot="1">
      <c r="A34" s="33"/>
      <c r="B34" s="6" t="s">
        <v>32</v>
      </c>
      <c r="C34" s="25">
        <v>75.51692206187039</v>
      </c>
      <c r="D34" s="94">
        <v>0.0021490382323733864</v>
      </c>
      <c r="E34" s="70">
        <f t="shared" si="0"/>
        <v>0.002845770422969169</v>
      </c>
      <c r="F34" s="36">
        <f t="shared" si="1"/>
        <v>0.0028</v>
      </c>
      <c r="G34" s="68"/>
      <c r="I34" s="42"/>
    </row>
    <row r="35" spans="1:9" ht="13.5" thickBot="1">
      <c r="A35" s="33"/>
      <c r="B35" s="6" t="s">
        <v>32</v>
      </c>
      <c r="C35" s="25">
        <v>75.51692206187039</v>
      </c>
      <c r="D35" s="94">
        <v>0.010023732160590153</v>
      </c>
      <c r="E35" s="70">
        <f t="shared" si="0"/>
        <v>0.01327349140683699</v>
      </c>
      <c r="F35" s="36">
        <f t="shared" si="1"/>
        <v>0.0133</v>
      </c>
      <c r="G35" s="68">
        <f>SUM(E29:E35)</f>
        <v>6.932575452859459</v>
      </c>
      <c r="I35" s="42"/>
    </row>
    <row r="36" spans="1:9" ht="13.5" thickBot="1">
      <c r="A36" s="33" t="s">
        <v>71</v>
      </c>
      <c r="B36" s="6" t="s">
        <v>72</v>
      </c>
      <c r="C36" s="25">
        <v>75.51692206187039</v>
      </c>
      <c r="D36" s="25">
        <v>0.012061441736284558</v>
      </c>
      <c r="E36" s="70">
        <f t="shared" si="0"/>
        <v>0.015971839697601443</v>
      </c>
      <c r="F36" s="36">
        <f t="shared" si="1"/>
        <v>0.016</v>
      </c>
      <c r="G36" s="68">
        <f>SUM(E36:E36)</f>
        <v>0.015971839697601443</v>
      </c>
      <c r="I36" s="42"/>
    </row>
    <row r="37" spans="1:9" ht="13.5" thickBot="1">
      <c r="A37" s="33" t="s">
        <v>123</v>
      </c>
      <c r="B37" s="6" t="s">
        <v>73</v>
      </c>
      <c r="C37" s="25">
        <v>75.51692206187039</v>
      </c>
      <c r="D37" s="25">
        <v>0.13158481030769964</v>
      </c>
      <c r="E37" s="70">
        <f t="shared" si="0"/>
        <v>0.17424546275852357</v>
      </c>
      <c r="F37" s="36">
        <f t="shared" si="1"/>
        <v>0.1742</v>
      </c>
      <c r="G37" s="68">
        <f>SUM(E37:E37)</f>
        <v>0.17424546275852357</v>
      </c>
      <c r="I37" s="42"/>
    </row>
    <row r="38" spans="1:9" ht="13.5" thickBot="1">
      <c r="A38" s="33" t="s">
        <v>124</v>
      </c>
      <c r="B38" s="6" t="s">
        <v>46</v>
      </c>
      <c r="C38" s="25">
        <v>75.51692206187039</v>
      </c>
      <c r="D38" s="25">
        <v>0.007311932425924911</v>
      </c>
      <c r="E38" s="70">
        <f t="shared" si="0"/>
        <v>0.009682508537535871</v>
      </c>
      <c r="F38" s="36">
        <f t="shared" si="1"/>
        <v>0.0097</v>
      </c>
      <c r="G38" s="68">
        <f>SUM(E38:E38)</f>
        <v>0.009682508537535871</v>
      </c>
      <c r="I38" s="42"/>
    </row>
    <row r="39" spans="1:9" ht="13.5" thickBot="1">
      <c r="A39" s="33" t="s">
        <v>18</v>
      </c>
      <c r="B39" s="6" t="s">
        <v>19</v>
      </c>
      <c r="C39" s="25">
        <v>75.51692206187039</v>
      </c>
      <c r="D39" s="25">
        <v>0.07587734066205533</v>
      </c>
      <c r="E39" s="70">
        <f t="shared" si="0"/>
        <v>0.10047726865759922</v>
      </c>
      <c r="F39" s="36">
        <f t="shared" si="1"/>
        <v>0.1005</v>
      </c>
      <c r="G39" s="68"/>
      <c r="I39" s="42"/>
    </row>
    <row r="40" spans="1:9" ht="13.5" thickBot="1">
      <c r="A40" s="33" t="s">
        <v>20</v>
      </c>
      <c r="B40" s="6" t="s">
        <v>19</v>
      </c>
      <c r="C40" s="25">
        <v>75.51692206187039</v>
      </c>
      <c r="D40" s="25">
        <v>0.005201565587944665</v>
      </c>
      <c r="E40" s="70">
        <f t="shared" si="0"/>
        <v>0.006887947026870435</v>
      </c>
      <c r="F40" s="36">
        <f t="shared" si="1"/>
        <v>0.0069</v>
      </c>
      <c r="G40" s="68"/>
      <c r="I40" s="42"/>
    </row>
    <row r="41" spans="1:9" ht="12" customHeight="1" thickBot="1">
      <c r="A41" s="33" t="s">
        <v>22</v>
      </c>
      <c r="B41" s="6" t="s">
        <v>19</v>
      </c>
      <c r="C41" s="25">
        <v>75.51692206187039</v>
      </c>
      <c r="D41" s="25">
        <v>0.03637348536314229</v>
      </c>
      <c r="E41" s="70">
        <f t="shared" si="0"/>
        <v>0.048166006201023126</v>
      </c>
      <c r="F41" s="36">
        <f t="shared" si="1"/>
        <v>0.0482</v>
      </c>
      <c r="G41" s="68"/>
      <c r="I41" s="42"/>
    </row>
    <row r="42" spans="1:9" ht="13.5" thickBot="1">
      <c r="A42" s="33" t="s">
        <v>125</v>
      </c>
      <c r="B42" s="6" t="s">
        <v>19</v>
      </c>
      <c r="C42" s="25">
        <v>75.51692206187039</v>
      </c>
      <c r="D42" s="25">
        <v>0.016674901185770752</v>
      </c>
      <c r="E42" s="70">
        <f t="shared" si="0"/>
        <v>0.02208101274587058</v>
      </c>
      <c r="F42" s="36">
        <f t="shared" si="1"/>
        <v>0.0221</v>
      </c>
      <c r="G42" s="68"/>
      <c r="I42" s="42"/>
    </row>
    <row r="43" spans="1:9" ht="13.5" thickBot="1">
      <c r="A43" s="33" t="s">
        <v>126</v>
      </c>
      <c r="B43" s="6" t="s">
        <v>19</v>
      </c>
      <c r="C43" s="25">
        <v>75.51692206187039</v>
      </c>
      <c r="D43" s="25">
        <v>0.024992451284584986</v>
      </c>
      <c r="E43" s="70">
        <f t="shared" si="0"/>
        <v>0.03309516675495444</v>
      </c>
      <c r="F43" s="36">
        <f t="shared" si="1"/>
        <v>0.0331</v>
      </c>
      <c r="G43" s="68"/>
      <c r="I43" s="42"/>
    </row>
    <row r="44" spans="1:9" ht="13.5" customHeight="1" thickBot="1">
      <c r="A44" s="34" t="s">
        <v>57</v>
      </c>
      <c r="B44" s="7" t="s">
        <v>19</v>
      </c>
      <c r="C44" s="25">
        <v>75.51692206187039</v>
      </c>
      <c r="D44" s="25">
        <v>0.001145981534090909</v>
      </c>
      <c r="E44" s="70">
        <f t="shared" si="0"/>
        <v>0.0015175162106739676</v>
      </c>
      <c r="F44" s="36">
        <f t="shared" si="1"/>
        <v>0.0015</v>
      </c>
      <c r="G44" s="68">
        <f>SUM(E39:E44)</f>
        <v>0.21222491759699177</v>
      </c>
      <c r="I44" s="42"/>
    </row>
    <row r="45" spans="1:9" ht="13.5" customHeight="1" thickBot="1">
      <c r="A45" s="34"/>
      <c r="B45" s="7" t="s">
        <v>195</v>
      </c>
      <c r="C45" s="25">
        <v>75.51692206187039</v>
      </c>
      <c r="D45" s="25">
        <v>0.6834333462657367</v>
      </c>
      <c r="E45" s="70">
        <f t="shared" si="0"/>
        <v>0.9050068880002888</v>
      </c>
      <c r="F45" s="36">
        <f t="shared" si="1"/>
        <v>0.905</v>
      </c>
      <c r="G45" s="68">
        <f>SUM(E45:E45)</f>
        <v>0.9050068880002888</v>
      </c>
      <c r="I45" s="42"/>
    </row>
    <row r="46" spans="1:9" ht="13.5" customHeight="1" thickBot="1">
      <c r="A46" s="34"/>
      <c r="B46" s="7" t="s">
        <v>196</v>
      </c>
      <c r="C46" s="25">
        <v>75.51692206187039</v>
      </c>
      <c r="D46" s="25">
        <v>0.23535849400342468</v>
      </c>
      <c r="E46" s="70">
        <f t="shared" si="0"/>
        <v>0.3116632505368762</v>
      </c>
      <c r="F46" s="36">
        <f t="shared" si="1"/>
        <v>0.3117</v>
      </c>
      <c r="G46" s="68">
        <f>SUM(E46:E46)</f>
        <v>0.3116632505368762</v>
      </c>
      <c r="I46" s="42"/>
    </row>
    <row r="47" spans="1:9" ht="13.5" customHeight="1" thickBot="1">
      <c r="A47" s="34"/>
      <c r="B47" s="7" t="s">
        <v>153</v>
      </c>
      <c r="C47" s="25">
        <v>75.51692206187039</v>
      </c>
      <c r="D47" s="25">
        <v>0.8636040557629379</v>
      </c>
      <c r="E47" s="70">
        <f t="shared" si="0"/>
        <v>1.1435901148823229</v>
      </c>
      <c r="F47" s="36">
        <f t="shared" si="1"/>
        <v>1.1436</v>
      </c>
      <c r="G47" s="68">
        <f>SUM(E47:E47)</f>
        <v>1.1435901148823229</v>
      </c>
      <c r="I47" s="42"/>
    </row>
    <row r="48" spans="1:9" ht="13.5" customHeight="1" thickBot="1">
      <c r="A48" s="34"/>
      <c r="B48" s="7" t="s">
        <v>105</v>
      </c>
      <c r="C48" s="25">
        <v>75.51692206187039</v>
      </c>
      <c r="D48" s="25">
        <v>0.08082673971243672</v>
      </c>
      <c r="E48" s="70">
        <f t="shared" si="0"/>
        <v>0.10703129511318807</v>
      </c>
      <c r="F48" s="36">
        <f t="shared" si="1"/>
        <v>0.107</v>
      </c>
      <c r="G48" s="68"/>
      <c r="I48" s="42"/>
    </row>
    <row r="49" spans="1:9" ht="15" customHeight="1" thickBot="1">
      <c r="A49" s="34" t="s">
        <v>127</v>
      </c>
      <c r="B49" s="7" t="s">
        <v>105</v>
      </c>
      <c r="C49" s="25">
        <v>75.51692206187039</v>
      </c>
      <c r="D49" s="25">
        <v>0.0065717157614519775</v>
      </c>
      <c r="E49" s="70">
        <f t="shared" si="0"/>
        <v>0.008702308809762962</v>
      </c>
      <c r="F49" s="36">
        <f t="shared" si="1"/>
        <v>0.0087</v>
      </c>
      <c r="G49" s="68"/>
      <c r="I49" s="42"/>
    </row>
    <row r="50" spans="1:9" ht="15" customHeight="1" thickBot="1">
      <c r="A50" s="34"/>
      <c r="B50" s="7" t="s">
        <v>105</v>
      </c>
      <c r="C50" s="25">
        <v>75.51692206187039</v>
      </c>
      <c r="D50" s="25">
        <v>0.007378460585956581</v>
      </c>
      <c r="E50" s="70">
        <f t="shared" si="0"/>
        <v>0.009770605560315964</v>
      </c>
      <c r="F50" s="36">
        <f t="shared" si="1"/>
        <v>0.0098</v>
      </c>
      <c r="G50" s="68"/>
      <c r="I50" s="42"/>
    </row>
    <row r="51" spans="1:148" s="98" customFormat="1" ht="15" customHeight="1" thickBot="1">
      <c r="A51" s="34"/>
      <c r="B51" s="7" t="s">
        <v>105</v>
      </c>
      <c r="C51" s="25">
        <v>75.51692206187039</v>
      </c>
      <c r="D51" s="94">
        <v>0.01628958018562486</v>
      </c>
      <c r="E51" s="70">
        <f t="shared" si="0"/>
        <v>0.021570768168065618</v>
      </c>
      <c r="F51" s="95">
        <f t="shared" si="1"/>
        <v>0.0216</v>
      </c>
      <c r="G51" s="96">
        <f>SUM(E48:E51)</f>
        <v>0.1470749776513326</v>
      </c>
      <c r="H51" s="97"/>
      <c r="I51" s="9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</row>
    <row r="52" spans="1:9" ht="14.25" customHeight="1" thickBot="1">
      <c r="A52" s="33" t="s">
        <v>9</v>
      </c>
      <c r="B52" s="7" t="s">
        <v>11</v>
      </c>
      <c r="C52" s="25">
        <v>75.51692206187039</v>
      </c>
      <c r="D52" s="25">
        <v>0.8637105821326174</v>
      </c>
      <c r="E52" s="70">
        <f t="shared" si="0"/>
        <v>1.143731177794808</v>
      </c>
      <c r="F52" s="36">
        <f t="shared" si="1"/>
        <v>1.1437</v>
      </c>
      <c r="G52" s="68"/>
      <c r="I52" s="42"/>
    </row>
    <row r="53" spans="1:9" ht="13.5" thickBot="1">
      <c r="A53" s="33" t="s">
        <v>74</v>
      </c>
      <c r="B53" s="6" t="s">
        <v>11</v>
      </c>
      <c r="C53" s="25">
        <v>75.51692206187039</v>
      </c>
      <c r="D53" s="25">
        <v>0.2075047836621635</v>
      </c>
      <c r="E53" s="70">
        <f t="shared" si="0"/>
        <v>0.2747791859050565</v>
      </c>
      <c r="F53" s="36">
        <f t="shared" si="1"/>
        <v>0.2748</v>
      </c>
      <c r="G53" s="68"/>
      <c r="I53" s="42"/>
    </row>
    <row r="54" spans="1:9" ht="13.5" thickBot="1">
      <c r="A54" s="33"/>
      <c r="B54" s="6" t="s">
        <v>11</v>
      </c>
      <c r="C54" s="25">
        <v>75.51692206187039</v>
      </c>
      <c r="D54" s="25">
        <v>0.0795933222203324</v>
      </c>
      <c r="E54" s="70">
        <f t="shared" si="0"/>
        <v>0.10539799563748407</v>
      </c>
      <c r="F54" s="36">
        <f t="shared" si="1"/>
        <v>0.1054</v>
      </c>
      <c r="G54" s="68">
        <f>SUM(E52:E54)</f>
        <v>1.5239083593373486</v>
      </c>
      <c r="I54" s="42"/>
    </row>
    <row r="55" spans="1:9" ht="13.5" thickBot="1">
      <c r="A55" s="33" t="s">
        <v>39</v>
      </c>
      <c r="B55" s="6" t="s">
        <v>30</v>
      </c>
      <c r="C55" s="25">
        <v>75.51692206187039</v>
      </c>
      <c r="D55" s="25">
        <v>0.5812759623756828</v>
      </c>
      <c r="E55" s="70">
        <f t="shared" si="0"/>
        <v>0.769729414950795</v>
      </c>
      <c r="F55" s="36">
        <f t="shared" si="1"/>
        <v>0.7697</v>
      </c>
      <c r="G55" s="68"/>
      <c r="I55" s="42"/>
    </row>
    <row r="56" spans="1:9" ht="17.25" customHeight="1" thickBot="1">
      <c r="A56" s="34" t="s">
        <v>49</v>
      </c>
      <c r="B56" s="7" t="s">
        <v>30</v>
      </c>
      <c r="C56" s="25">
        <v>75.51692206187039</v>
      </c>
      <c r="D56" s="25">
        <v>0.00297460320880968</v>
      </c>
      <c r="E56" s="70">
        <f t="shared" si="0"/>
        <v>0.0039389889412767805</v>
      </c>
      <c r="F56" s="36">
        <f t="shared" si="1"/>
        <v>0.0039</v>
      </c>
      <c r="G56" s="68"/>
      <c r="I56" s="42"/>
    </row>
    <row r="57" spans="1:9" ht="13.5" thickBot="1">
      <c r="A57" s="33" t="s">
        <v>59</v>
      </c>
      <c r="B57" s="6" t="s">
        <v>30</v>
      </c>
      <c r="C57" s="25">
        <v>75.51692206187039</v>
      </c>
      <c r="D57" s="25">
        <v>0.09088538580064003</v>
      </c>
      <c r="E57" s="70">
        <f t="shared" si="0"/>
        <v>0.12035101977034812</v>
      </c>
      <c r="F57" s="36">
        <f t="shared" si="1"/>
        <v>0.1204</v>
      </c>
      <c r="G57" s="68"/>
      <c r="I57" s="42"/>
    </row>
    <row r="58" spans="1:9" ht="13.5" thickBot="1">
      <c r="A58" s="33" t="s">
        <v>109</v>
      </c>
      <c r="B58" s="6" t="s">
        <v>30</v>
      </c>
      <c r="C58" s="25">
        <v>75.51692206187039</v>
      </c>
      <c r="D58" s="25">
        <v>0.005021172971866346</v>
      </c>
      <c r="E58" s="70">
        <f t="shared" si="0"/>
        <v>0.006649069949848513</v>
      </c>
      <c r="F58" s="36">
        <f t="shared" si="1"/>
        <v>0.0066</v>
      </c>
      <c r="G58" s="68"/>
      <c r="I58" s="42"/>
    </row>
    <row r="59" spans="1:9" ht="13.5" thickBot="1">
      <c r="A59" s="33" t="s">
        <v>64</v>
      </c>
      <c r="B59" s="6" t="s">
        <v>30</v>
      </c>
      <c r="C59" s="25">
        <v>75.51692206187039</v>
      </c>
      <c r="D59" s="25">
        <v>0.09019686015063517</v>
      </c>
      <c r="E59" s="70">
        <f t="shared" si="0"/>
        <v>0.11943926962057277</v>
      </c>
      <c r="F59" s="36">
        <f t="shared" si="1"/>
        <v>0.1194</v>
      </c>
      <c r="G59" s="68"/>
      <c r="I59" s="42"/>
    </row>
    <row r="60" spans="1:9" ht="13.5" thickBot="1">
      <c r="A60" s="33" t="s">
        <v>75</v>
      </c>
      <c r="B60" s="6" t="s">
        <v>30</v>
      </c>
      <c r="C60" s="25">
        <v>75.51692206187039</v>
      </c>
      <c r="D60" s="25">
        <v>0.023854109336849588</v>
      </c>
      <c r="E60" s="70">
        <f t="shared" si="0"/>
        <v>0.03158776693428542</v>
      </c>
      <c r="F60" s="36">
        <f t="shared" si="1"/>
        <v>0.0316</v>
      </c>
      <c r="G60" s="68"/>
      <c r="I60" s="42"/>
    </row>
    <row r="61" spans="1:9" ht="13.5" customHeight="1" thickBot="1">
      <c r="A61" s="34" t="s">
        <v>47</v>
      </c>
      <c r="B61" s="7" t="s">
        <v>48</v>
      </c>
      <c r="C61" s="25">
        <v>75.51692206187039</v>
      </c>
      <c r="D61" s="25">
        <v>0.03668160806835691</v>
      </c>
      <c r="E61" s="70">
        <f t="shared" si="0"/>
        <v>0.04857402429392444</v>
      </c>
      <c r="F61" s="36">
        <f t="shared" si="1"/>
        <v>0.0486</v>
      </c>
      <c r="G61" s="68"/>
      <c r="I61" s="42"/>
    </row>
    <row r="62" spans="1:9" ht="17.25" customHeight="1" thickBot="1">
      <c r="A62" s="34" t="s">
        <v>113</v>
      </c>
      <c r="B62" s="7" t="s">
        <v>30</v>
      </c>
      <c r="C62" s="25">
        <v>75.51692206187039</v>
      </c>
      <c r="D62" s="25">
        <v>0.036389259430861895</v>
      </c>
      <c r="E62" s="70">
        <f t="shared" si="0"/>
        <v>0.0481868943242264</v>
      </c>
      <c r="F62" s="36">
        <f t="shared" si="1"/>
        <v>0.0482</v>
      </c>
      <c r="G62" s="72"/>
      <c r="I62" s="42"/>
    </row>
    <row r="63" spans="1:9" ht="17.25" customHeight="1" thickBot="1">
      <c r="A63" s="34"/>
      <c r="B63" s="7" t="s">
        <v>30</v>
      </c>
      <c r="C63" s="25">
        <v>75.51692206187039</v>
      </c>
      <c r="D63" s="25">
        <v>0.004160246533127889</v>
      </c>
      <c r="E63" s="70">
        <f t="shared" si="0"/>
        <v>0.005509025552868049</v>
      </c>
      <c r="F63" s="36">
        <f t="shared" si="1"/>
        <v>0.0055</v>
      </c>
      <c r="G63" s="72"/>
      <c r="I63" s="42"/>
    </row>
    <row r="64" spans="1:9" ht="17.25" customHeight="1" thickBot="1">
      <c r="A64" s="34" t="s">
        <v>128</v>
      </c>
      <c r="B64" s="7" t="s">
        <v>48</v>
      </c>
      <c r="C64" s="25">
        <v>75.51692206187039</v>
      </c>
      <c r="D64" s="25">
        <v>0.0694635102955596</v>
      </c>
      <c r="E64" s="70">
        <f t="shared" si="0"/>
        <v>0.09198403271606954</v>
      </c>
      <c r="F64" s="36">
        <f t="shared" si="1"/>
        <v>0.092</v>
      </c>
      <c r="G64" s="68"/>
      <c r="I64" s="42"/>
    </row>
    <row r="65" spans="1:9" ht="17.25" customHeight="1" thickBot="1">
      <c r="A65" s="34"/>
      <c r="B65" s="7" t="s">
        <v>30</v>
      </c>
      <c r="C65" s="25">
        <v>75.51692206187039</v>
      </c>
      <c r="D65" s="25">
        <v>0.08742847099248979</v>
      </c>
      <c r="E65" s="70">
        <f t="shared" si="0"/>
        <v>0.11577335066815933</v>
      </c>
      <c r="F65" s="36">
        <f t="shared" si="1"/>
        <v>0.1158</v>
      </c>
      <c r="G65" s="68"/>
      <c r="I65" s="42"/>
    </row>
    <row r="66" spans="1:9" ht="17.25" customHeight="1" thickBot="1">
      <c r="A66" s="34"/>
      <c r="B66" s="7" t="s">
        <v>30</v>
      </c>
      <c r="C66" s="25">
        <v>75.51692206187039</v>
      </c>
      <c r="D66" s="25">
        <v>0.008588117583495088</v>
      </c>
      <c r="E66" s="70">
        <f t="shared" si="0"/>
        <v>0.011372441234375145</v>
      </c>
      <c r="F66" s="36">
        <f t="shared" si="1"/>
        <v>0.0114</v>
      </c>
      <c r="G66" s="68"/>
      <c r="I66" s="42"/>
    </row>
    <row r="67" spans="1:9" ht="17.25" customHeight="1" thickBot="1">
      <c r="A67" s="34"/>
      <c r="B67" s="7" t="s">
        <v>30</v>
      </c>
      <c r="C67" s="25">
        <v>75.51692206187039</v>
      </c>
      <c r="D67" s="25">
        <v>0.013990009990009988</v>
      </c>
      <c r="E67" s="70">
        <f t="shared" si="0"/>
        <v>0.01852566233902924</v>
      </c>
      <c r="F67" s="36">
        <f t="shared" si="1"/>
        <v>0.0185</v>
      </c>
      <c r="G67" s="68"/>
      <c r="I67" s="42"/>
    </row>
    <row r="68" spans="1:9" ht="17.25" customHeight="1" thickBot="1">
      <c r="A68" s="34"/>
      <c r="B68" s="7" t="s">
        <v>30</v>
      </c>
      <c r="C68" s="25">
        <v>75.51692206187039</v>
      </c>
      <c r="D68" s="94">
        <v>0.0010689181850506964</v>
      </c>
      <c r="E68" s="70">
        <f t="shared" si="0"/>
        <v>0.0014154684219981062</v>
      </c>
      <c r="F68" s="36">
        <f t="shared" si="1"/>
        <v>0.0014</v>
      </c>
      <c r="G68" s="68"/>
      <c r="I68" s="42"/>
    </row>
    <row r="69" spans="1:9" ht="17.25" customHeight="1" thickBot="1">
      <c r="A69" s="34"/>
      <c r="B69" s="7" t="s">
        <v>30</v>
      </c>
      <c r="C69" s="25">
        <v>75.51692206187039</v>
      </c>
      <c r="D69" s="94">
        <v>0.0037374193934724743</v>
      </c>
      <c r="E69" s="70">
        <f t="shared" si="0"/>
        <v>0.004949115100864992</v>
      </c>
      <c r="F69" s="36">
        <f t="shared" si="1"/>
        <v>0.0049</v>
      </c>
      <c r="G69" s="68">
        <f>SUM(E55:E69)</f>
        <v>1.3979855448186418</v>
      </c>
      <c r="I69" s="42"/>
    </row>
    <row r="70" spans="1:148" s="10" customFormat="1" ht="15.75" customHeight="1" thickBot="1">
      <c r="A70" s="34" t="s">
        <v>34</v>
      </c>
      <c r="B70" s="6" t="s">
        <v>35</v>
      </c>
      <c r="C70" s="25">
        <v>75.51692206187039</v>
      </c>
      <c r="D70" s="94">
        <v>1.1843778209817577</v>
      </c>
      <c r="E70" s="70">
        <f t="shared" si="0"/>
        <v>1.5683608238315205</v>
      </c>
      <c r="F70" s="36">
        <f aca="true" t="shared" si="2" ref="F70:F134">ROUND(E70,4)</f>
        <v>1.5684</v>
      </c>
      <c r="G70" s="68"/>
      <c r="H70" s="42"/>
      <c r="I70" s="4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</row>
    <row r="71" spans="1:148" s="10" customFormat="1" ht="13.5" thickBot="1">
      <c r="A71" s="33" t="s">
        <v>129</v>
      </c>
      <c r="B71" s="6" t="s">
        <v>35</v>
      </c>
      <c r="C71" s="25">
        <v>75.51692206187039</v>
      </c>
      <c r="D71" s="25">
        <v>0.0020675370396099407</v>
      </c>
      <c r="E71" s="70">
        <f aca="true" t="shared" si="3" ref="E71:E134">(D71/C71)*100</f>
        <v>0.0027378460127334436</v>
      </c>
      <c r="F71" s="36">
        <f t="shared" si="2"/>
        <v>0.0027</v>
      </c>
      <c r="G71" s="68"/>
      <c r="H71" s="42"/>
      <c r="I71" s="4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</row>
    <row r="72" spans="1:148" s="10" customFormat="1" ht="13.5" thickBot="1">
      <c r="A72" s="33"/>
      <c r="B72" s="6" t="s">
        <v>35</v>
      </c>
      <c r="C72" s="25">
        <v>75.51692206187039</v>
      </c>
      <c r="D72" s="25">
        <v>0.017827017056109583</v>
      </c>
      <c r="E72" s="70">
        <f t="shared" si="3"/>
        <v>0.02360665208455405</v>
      </c>
      <c r="F72" s="36">
        <f t="shared" si="2"/>
        <v>0.0236</v>
      </c>
      <c r="G72" s="68"/>
      <c r="H72" s="42"/>
      <c r="I72" s="4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</row>
    <row r="73" spans="1:148" s="10" customFormat="1" ht="13.5" thickBot="1">
      <c r="A73" s="35"/>
      <c r="B73" s="6" t="s">
        <v>35</v>
      </c>
      <c r="C73" s="25">
        <v>75.51692206187039</v>
      </c>
      <c r="D73" s="25">
        <v>0.8328228565543129</v>
      </c>
      <c r="E73" s="70">
        <f t="shared" si="3"/>
        <v>1.1028294504270022</v>
      </c>
      <c r="F73" s="36">
        <f t="shared" si="2"/>
        <v>1.1028</v>
      </c>
      <c r="G73" s="68"/>
      <c r="H73" s="42"/>
      <c r="I73" s="4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</row>
    <row r="74" spans="1:148" s="10" customFormat="1" ht="13.5" thickBot="1">
      <c r="A74" s="35"/>
      <c r="B74" s="6" t="s">
        <v>35</v>
      </c>
      <c r="C74" s="25">
        <v>75.51692206187039</v>
      </c>
      <c r="D74" s="25">
        <v>1.230830723486291</v>
      </c>
      <c r="E74" s="70">
        <f t="shared" si="3"/>
        <v>1.6298740598536068</v>
      </c>
      <c r="F74" s="36">
        <f>ROUND(E74,4)</f>
        <v>1.6299</v>
      </c>
      <c r="G74" s="68"/>
      <c r="H74" s="42"/>
      <c r="I74" s="42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</row>
    <row r="75" spans="1:148" s="10" customFormat="1" ht="13.5" thickBot="1">
      <c r="A75" s="35"/>
      <c r="B75" s="6" t="s">
        <v>35</v>
      </c>
      <c r="C75" s="25">
        <v>75.51692206187039</v>
      </c>
      <c r="D75" s="25">
        <v>0.021392631695391063</v>
      </c>
      <c r="E75" s="70">
        <f t="shared" si="3"/>
        <v>0.028328262211036962</v>
      </c>
      <c r="F75" s="36">
        <f>ROUND(E75,4)</f>
        <v>0.0283</v>
      </c>
      <c r="G75" s="68">
        <f>SUM(E70:E75)</f>
        <v>4.355737094420454</v>
      </c>
      <c r="H75" s="42"/>
      <c r="I75" s="4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</row>
    <row r="76" spans="1:9" ht="13.5" thickBot="1">
      <c r="A76" s="33" t="s">
        <v>7</v>
      </c>
      <c r="B76" s="6" t="s">
        <v>8</v>
      </c>
      <c r="C76" s="25">
        <v>75.51692206187039</v>
      </c>
      <c r="D76" s="25">
        <v>0.0032937949769125175</v>
      </c>
      <c r="E76" s="70">
        <f t="shared" si="3"/>
        <v>0.004361664759342202</v>
      </c>
      <c r="F76" s="36">
        <f t="shared" si="2"/>
        <v>0.0044</v>
      </c>
      <c r="G76" s="68"/>
      <c r="I76" s="42"/>
    </row>
    <row r="77" spans="1:9" ht="13.5" thickBot="1">
      <c r="A77" s="33" t="s">
        <v>124</v>
      </c>
      <c r="B77" s="6" t="s">
        <v>8</v>
      </c>
      <c r="C77" s="25">
        <v>75.51692206187039</v>
      </c>
      <c r="D77" s="25">
        <v>0.000576118214152003</v>
      </c>
      <c r="E77" s="70">
        <f t="shared" si="3"/>
        <v>0.0007628994911630457</v>
      </c>
      <c r="F77" s="36">
        <f t="shared" si="2"/>
        <v>0.0008</v>
      </c>
      <c r="G77" s="68"/>
      <c r="I77" s="42"/>
    </row>
    <row r="78" spans="1:148" s="98" customFormat="1" ht="13.5" thickBot="1">
      <c r="A78" s="33"/>
      <c r="B78" s="6" t="s">
        <v>8</v>
      </c>
      <c r="C78" s="25">
        <v>75.51692206187039</v>
      </c>
      <c r="D78" s="25">
        <v>0.05488517905980906</v>
      </c>
      <c r="E78" s="70">
        <f t="shared" si="3"/>
        <v>0.07267931155197518</v>
      </c>
      <c r="F78" s="95">
        <f t="shared" si="2"/>
        <v>0.0727</v>
      </c>
      <c r="G78" s="96">
        <f>SUM(E76:E78)</f>
        <v>0.07780387580248044</v>
      </c>
      <c r="H78" s="97"/>
      <c r="I78" s="9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</row>
    <row r="79" spans="1:9" ht="13.5" thickBot="1">
      <c r="A79" s="33"/>
      <c r="B79" s="6" t="s">
        <v>181</v>
      </c>
      <c r="C79" s="25">
        <v>75.51692206187039</v>
      </c>
      <c r="D79" s="94">
        <v>0.41860567808814686</v>
      </c>
      <c r="E79" s="70">
        <f t="shared" si="3"/>
        <v>0.5543203651033164</v>
      </c>
      <c r="F79" s="36">
        <f t="shared" si="2"/>
        <v>0.5543</v>
      </c>
      <c r="G79" s="96">
        <f>SUM(E79:E79)</f>
        <v>0.5543203651033164</v>
      </c>
      <c r="I79" s="42"/>
    </row>
    <row r="80" spans="1:148" s="10" customFormat="1" ht="13.5" thickBot="1">
      <c r="A80" s="33" t="s">
        <v>130</v>
      </c>
      <c r="B80" s="6" t="s">
        <v>77</v>
      </c>
      <c r="C80" s="25">
        <v>75.51692206187039</v>
      </c>
      <c r="D80" s="25">
        <v>0.0052702771565512245</v>
      </c>
      <c r="E80" s="70">
        <f t="shared" si="3"/>
        <v>0.0069789353335048925</v>
      </c>
      <c r="F80" s="36">
        <f t="shared" si="2"/>
        <v>0.007</v>
      </c>
      <c r="G80" s="68"/>
      <c r="H80" s="42"/>
      <c r="I80" s="4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1:148" s="10" customFormat="1" ht="13.5" thickBot="1">
      <c r="A81" s="33" t="s">
        <v>131</v>
      </c>
      <c r="B81" s="6" t="s">
        <v>77</v>
      </c>
      <c r="C81" s="25">
        <v>75.51692206187039</v>
      </c>
      <c r="D81" s="25">
        <v>1.0791094429753474</v>
      </c>
      <c r="E81" s="70">
        <f t="shared" si="3"/>
        <v>1.4289637521127279</v>
      </c>
      <c r="F81" s="36">
        <f t="shared" si="2"/>
        <v>1.429</v>
      </c>
      <c r="G81" s="68"/>
      <c r="H81" s="42"/>
      <c r="I81" s="4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1:148" s="10" customFormat="1" ht="13.5" thickBot="1">
      <c r="A82" s="33" t="s">
        <v>76</v>
      </c>
      <c r="B82" s="6" t="s">
        <v>77</v>
      </c>
      <c r="C82" s="25">
        <v>75.51692206187039</v>
      </c>
      <c r="D82" s="25">
        <v>0.06674716411648042</v>
      </c>
      <c r="E82" s="70">
        <f t="shared" si="3"/>
        <v>0.08838702941546667</v>
      </c>
      <c r="F82" s="36">
        <f t="shared" si="2"/>
        <v>0.0884</v>
      </c>
      <c r="G82" s="68">
        <f>SUM(E80:E82)</f>
        <v>1.5243297168616994</v>
      </c>
      <c r="H82" s="42"/>
      <c r="I82" s="4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1:9" s="17" customFormat="1" ht="13.5" thickBot="1">
      <c r="A83" s="33" t="s">
        <v>78</v>
      </c>
      <c r="B83" s="6" t="s">
        <v>79</v>
      </c>
      <c r="C83" s="25">
        <v>75.51692206187039</v>
      </c>
      <c r="D83" s="25">
        <v>0.01834788029925187</v>
      </c>
      <c r="E83" s="70">
        <f t="shared" si="3"/>
        <v>0.024296382583256775</v>
      </c>
      <c r="F83" s="101">
        <f t="shared" si="2"/>
        <v>0.0243</v>
      </c>
      <c r="G83" s="74">
        <f>SUM(E83:E83)</f>
        <v>0.024296382583256775</v>
      </c>
      <c r="H83" s="30"/>
      <c r="I83" s="30"/>
    </row>
    <row r="84" spans="1:9" ht="13.5" thickBot="1">
      <c r="A84" s="33" t="s">
        <v>80</v>
      </c>
      <c r="B84" s="6" t="s">
        <v>81</v>
      </c>
      <c r="C84" s="25">
        <v>75.51692206187039</v>
      </c>
      <c r="D84" s="25">
        <v>0.07073993972506362</v>
      </c>
      <c r="E84" s="70">
        <f t="shared" si="3"/>
        <v>0.09367428887939444</v>
      </c>
      <c r="F84" s="36">
        <f t="shared" si="2"/>
        <v>0.0937</v>
      </c>
      <c r="G84" s="68"/>
      <c r="I84" s="42"/>
    </row>
    <row r="85" spans="1:9" ht="13.5" thickBot="1">
      <c r="A85" s="33" t="s">
        <v>82</v>
      </c>
      <c r="B85" s="6" t="s">
        <v>81</v>
      </c>
      <c r="C85" s="25">
        <v>75.51692206187039</v>
      </c>
      <c r="D85" s="25">
        <v>0.05284140411486884</v>
      </c>
      <c r="E85" s="70">
        <f t="shared" si="3"/>
        <v>0.06997293145975456</v>
      </c>
      <c r="F85" s="36">
        <f t="shared" si="2"/>
        <v>0.07</v>
      </c>
      <c r="G85" s="68">
        <f>SUM(E84:E85)</f>
        <v>0.163647220339149</v>
      </c>
      <c r="I85" s="42"/>
    </row>
    <row r="86" spans="1:9" ht="13.5" thickBot="1">
      <c r="A86" s="33" t="s">
        <v>9</v>
      </c>
      <c r="B86" s="6" t="s">
        <v>12</v>
      </c>
      <c r="C86" s="25">
        <v>75.51692206187039</v>
      </c>
      <c r="D86" s="25">
        <v>0.5372237060652194</v>
      </c>
      <c r="E86" s="70">
        <f t="shared" si="3"/>
        <v>0.7113951302531589</v>
      </c>
      <c r="F86" s="36">
        <f t="shared" si="2"/>
        <v>0.7114</v>
      </c>
      <c r="G86" s="68"/>
      <c r="I86" s="42"/>
    </row>
    <row r="87" spans="1:9" ht="13.5" thickBot="1">
      <c r="A87" s="33"/>
      <c r="B87" s="6" t="s">
        <v>12</v>
      </c>
      <c r="C87" s="25">
        <v>75.51692206187039</v>
      </c>
      <c r="D87" s="25">
        <v>0.5109699660740594</v>
      </c>
      <c r="E87" s="70">
        <f t="shared" si="3"/>
        <v>0.6766297567787866</v>
      </c>
      <c r="F87" s="36">
        <f t="shared" si="2"/>
        <v>0.6766</v>
      </c>
      <c r="G87" s="68"/>
      <c r="I87" s="42"/>
    </row>
    <row r="88" spans="1:9" ht="13.5" thickBot="1">
      <c r="A88" s="33" t="s">
        <v>119</v>
      </c>
      <c r="B88" s="6" t="s">
        <v>12</v>
      </c>
      <c r="C88" s="25">
        <v>75.51692206187039</v>
      </c>
      <c r="D88" s="25">
        <v>0.13289530142667713</v>
      </c>
      <c r="E88" s="70">
        <f t="shared" si="3"/>
        <v>0.17598082363287676</v>
      </c>
      <c r="F88" s="36">
        <f t="shared" si="2"/>
        <v>0.176</v>
      </c>
      <c r="G88" s="68"/>
      <c r="I88" s="42"/>
    </row>
    <row r="89" spans="1:9" ht="13.5" thickBot="1">
      <c r="A89" s="33" t="s">
        <v>83</v>
      </c>
      <c r="B89" s="6" t="s">
        <v>12</v>
      </c>
      <c r="C89" s="25">
        <v>75.51692206187039</v>
      </c>
      <c r="D89" s="25">
        <v>0.20782226310774976</v>
      </c>
      <c r="E89" s="70">
        <f t="shared" si="3"/>
        <v>0.275199594254494</v>
      </c>
      <c r="F89" s="36">
        <f t="shared" si="2"/>
        <v>0.2752</v>
      </c>
      <c r="G89" s="68"/>
      <c r="I89" s="42"/>
    </row>
    <row r="90" spans="1:9" ht="13.5" thickBot="1">
      <c r="A90" s="33"/>
      <c r="B90" s="6" t="s">
        <v>12</v>
      </c>
      <c r="C90" s="25">
        <v>75.51692206187039</v>
      </c>
      <c r="D90" s="25">
        <v>1.273444803064532</v>
      </c>
      <c r="E90" s="70">
        <f t="shared" si="3"/>
        <v>1.6863039015562753</v>
      </c>
      <c r="F90" s="36">
        <f t="shared" si="2"/>
        <v>1.6863</v>
      </c>
      <c r="G90" s="68">
        <f>SUM(E86:E90)</f>
        <v>3.5255092064755917</v>
      </c>
      <c r="I90" s="42"/>
    </row>
    <row r="91" spans="1:9" ht="13.5" thickBot="1">
      <c r="A91" s="33"/>
      <c r="B91" s="6" t="s">
        <v>182</v>
      </c>
      <c r="C91" s="25">
        <v>75.51692206187039</v>
      </c>
      <c r="D91" s="25">
        <v>0.45897509948412696</v>
      </c>
      <c r="E91" s="70">
        <f t="shared" si="3"/>
        <v>0.6077778158226476</v>
      </c>
      <c r="F91" s="36">
        <f t="shared" si="2"/>
        <v>0.6078</v>
      </c>
      <c r="G91" s="68">
        <f>SUM(E91:E91)</f>
        <v>0.6077778158226476</v>
      </c>
      <c r="I91" s="42"/>
    </row>
    <row r="92" spans="1:9" ht="13.5" thickBot="1">
      <c r="A92" s="33"/>
      <c r="B92" s="6" t="s">
        <v>147</v>
      </c>
      <c r="C92" s="25">
        <v>75.51692206187039</v>
      </c>
      <c r="D92" s="25">
        <v>0.35905208511365583</v>
      </c>
      <c r="E92" s="70">
        <f t="shared" si="3"/>
        <v>0.4754591094423677</v>
      </c>
      <c r="F92" s="36">
        <f t="shared" si="2"/>
        <v>0.4755</v>
      </c>
      <c r="G92" s="68">
        <f>SUM(E92:E92)</f>
        <v>0.4754591094423677</v>
      </c>
      <c r="I92" s="42"/>
    </row>
    <row r="93" spans="1:9" ht="13.5" thickBot="1">
      <c r="A93" s="33" t="s">
        <v>132</v>
      </c>
      <c r="B93" s="6" t="s">
        <v>13</v>
      </c>
      <c r="C93" s="25">
        <v>75.51692206187039</v>
      </c>
      <c r="D93" s="25">
        <v>0.0002875418292889869</v>
      </c>
      <c r="E93" s="70">
        <f t="shared" si="3"/>
        <v>0.0003807647629671748</v>
      </c>
      <c r="F93" s="36">
        <f t="shared" si="2"/>
        <v>0.0004</v>
      </c>
      <c r="G93" s="68"/>
      <c r="I93" s="42"/>
    </row>
    <row r="94" spans="1:9" ht="13.5" thickBot="1">
      <c r="A94" s="33" t="s">
        <v>9</v>
      </c>
      <c r="B94" s="6" t="s">
        <v>13</v>
      </c>
      <c r="C94" s="25">
        <v>75.51692206187039</v>
      </c>
      <c r="D94" s="25">
        <v>0.2770320816562023</v>
      </c>
      <c r="E94" s="70">
        <f t="shared" si="3"/>
        <v>0.3668476867068711</v>
      </c>
      <c r="F94" s="36">
        <f t="shared" si="2"/>
        <v>0.3668</v>
      </c>
      <c r="G94" s="68">
        <f>SUM(E93:E94)</f>
        <v>0.3672284514698383</v>
      </c>
      <c r="I94" s="42"/>
    </row>
    <row r="95" spans="1:9" ht="13.5" thickBot="1">
      <c r="A95" s="33"/>
      <c r="B95" s="6" t="s">
        <v>200</v>
      </c>
      <c r="C95" s="25">
        <v>75.51692206187039</v>
      </c>
      <c r="D95" s="25">
        <v>0.5011312572928932</v>
      </c>
      <c r="E95" s="70">
        <f t="shared" si="3"/>
        <v>0.6636012745359517</v>
      </c>
      <c r="F95" s="36">
        <f t="shared" si="2"/>
        <v>0.6636</v>
      </c>
      <c r="G95" s="68">
        <f>SUM(E95:E95)</f>
        <v>0.6636012745359517</v>
      </c>
      <c r="I95" s="42"/>
    </row>
    <row r="96" spans="1:9" ht="13.5" thickBot="1">
      <c r="A96" s="33" t="s">
        <v>80</v>
      </c>
      <c r="B96" s="6" t="s">
        <v>85</v>
      </c>
      <c r="C96" s="25">
        <v>75.51692206187039</v>
      </c>
      <c r="D96" s="25">
        <v>0.1949480739939486</v>
      </c>
      <c r="E96" s="70">
        <f t="shared" si="3"/>
        <v>0.2581515091865493</v>
      </c>
      <c r="F96" s="36">
        <f t="shared" si="2"/>
        <v>0.2582</v>
      </c>
      <c r="G96" s="68">
        <f>SUM(E96:E96)</f>
        <v>0.2581515091865493</v>
      </c>
      <c r="I96" s="42"/>
    </row>
    <row r="97" spans="1:9" ht="13.5" thickBot="1">
      <c r="A97" s="33" t="s">
        <v>119</v>
      </c>
      <c r="B97" s="6" t="s">
        <v>21</v>
      </c>
      <c r="C97" s="25">
        <v>75.51692206187039</v>
      </c>
      <c r="D97" s="25">
        <v>0.2847691895790903</v>
      </c>
      <c r="E97" s="70">
        <f t="shared" si="3"/>
        <v>0.3770932154064506</v>
      </c>
      <c r="F97" s="36">
        <f t="shared" si="2"/>
        <v>0.3771</v>
      </c>
      <c r="G97" s="68"/>
      <c r="I97" s="42"/>
    </row>
    <row r="98" spans="1:9" ht="13.5" thickBot="1">
      <c r="A98" s="33"/>
      <c r="B98" s="6" t="s">
        <v>21</v>
      </c>
      <c r="C98" s="25">
        <v>75.51692206187039</v>
      </c>
      <c r="D98" s="25">
        <v>0.13583791283095725</v>
      </c>
      <c r="E98" s="70">
        <f t="shared" si="3"/>
        <v>0.17987744881824816</v>
      </c>
      <c r="F98" s="36">
        <f t="shared" si="2"/>
        <v>0.1799</v>
      </c>
      <c r="G98" s="68">
        <f>SUM(E97:E98)</f>
        <v>0.5569706642246988</v>
      </c>
      <c r="I98" s="42"/>
    </row>
    <row r="99" spans="1:9" ht="13.5" thickBot="1">
      <c r="A99" s="33" t="s">
        <v>119</v>
      </c>
      <c r="B99" s="6" t="s">
        <v>24</v>
      </c>
      <c r="C99" s="25">
        <v>75.51692206187039</v>
      </c>
      <c r="D99" s="25">
        <v>0.14895433793163498</v>
      </c>
      <c r="E99" s="70">
        <f t="shared" si="3"/>
        <v>0.19724630435758217</v>
      </c>
      <c r="F99" s="36">
        <f t="shared" si="2"/>
        <v>0.1972</v>
      </c>
      <c r="G99" s="68">
        <f>SUM(E99:E99)</f>
        <v>0.19724630435758217</v>
      </c>
      <c r="I99" s="42"/>
    </row>
    <row r="100" spans="1:9" ht="13.5" thickBot="1">
      <c r="A100" s="33" t="s">
        <v>9</v>
      </c>
      <c r="B100" s="6" t="s">
        <v>14</v>
      </c>
      <c r="C100" s="25">
        <v>75.51692206187039</v>
      </c>
      <c r="D100" s="25">
        <v>1.1623480355227223</v>
      </c>
      <c r="E100" s="70">
        <f t="shared" si="3"/>
        <v>1.5391888384571875</v>
      </c>
      <c r="F100" s="36">
        <f t="shared" si="2"/>
        <v>1.5392</v>
      </c>
      <c r="G100" s="68"/>
      <c r="I100" s="42"/>
    </row>
    <row r="101" spans="1:9" ht="13.5" thickBot="1">
      <c r="A101" s="33" t="s">
        <v>84</v>
      </c>
      <c r="B101" s="6" t="s">
        <v>14</v>
      </c>
      <c r="C101" s="25">
        <v>75.51692206187039</v>
      </c>
      <c r="D101" s="25">
        <v>0.6209005336792658</v>
      </c>
      <c r="E101" s="70">
        <f t="shared" si="3"/>
        <v>0.8222005303269208</v>
      </c>
      <c r="F101" s="36">
        <f t="shared" si="2"/>
        <v>0.8222</v>
      </c>
      <c r="G101" s="68">
        <f>SUM(E100:E101)</f>
        <v>2.361389368784108</v>
      </c>
      <c r="I101" s="42"/>
    </row>
    <row r="102" spans="1:9" ht="13.5" thickBot="1">
      <c r="A102" s="33"/>
      <c r="B102" s="6" t="s">
        <v>58</v>
      </c>
      <c r="C102" s="25">
        <v>75.51692206187039</v>
      </c>
      <c r="D102" s="25">
        <v>1.563508780991961</v>
      </c>
      <c r="E102" s="70">
        <f t="shared" si="3"/>
        <v>2.0704085101760255</v>
      </c>
      <c r="F102" s="36">
        <f t="shared" si="2"/>
        <v>2.0704</v>
      </c>
      <c r="G102" s="68"/>
      <c r="I102" s="42"/>
    </row>
    <row r="103" spans="1:9" ht="13.5" thickBot="1">
      <c r="A103" s="33"/>
      <c r="B103" s="6" t="s">
        <v>58</v>
      </c>
      <c r="C103" s="25">
        <v>75.51692206187039</v>
      </c>
      <c r="D103" s="25">
        <v>0.04798279417495571</v>
      </c>
      <c r="E103" s="70">
        <f t="shared" si="3"/>
        <v>0.06353912853551394</v>
      </c>
      <c r="F103" s="36">
        <f t="shared" si="2"/>
        <v>0.0635</v>
      </c>
      <c r="G103" s="68"/>
      <c r="I103" s="42"/>
    </row>
    <row r="104" spans="1:9" ht="13.5" thickBot="1">
      <c r="A104" s="33"/>
      <c r="B104" s="6" t="s">
        <v>58</v>
      </c>
      <c r="C104" s="25">
        <v>75.51692206187039</v>
      </c>
      <c r="D104" s="25">
        <v>0.003646328836807921</v>
      </c>
      <c r="E104" s="70">
        <f t="shared" si="3"/>
        <v>0.00482849239250047</v>
      </c>
      <c r="F104" s="36">
        <f t="shared" si="2"/>
        <v>0.0048</v>
      </c>
      <c r="G104" s="68"/>
      <c r="I104" s="42"/>
    </row>
    <row r="105" spans="1:9" ht="14.25" customHeight="1" thickBot="1">
      <c r="A105" s="34" t="s">
        <v>133</v>
      </c>
      <c r="B105" s="7" t="s">
        <v>58</v>
      </c>
      <c r="C105" s="25">
        <v>75.51692206187039</v>
      </c>
      <c r="D105" s="25">
        <v>0.04033210740564109</v>
      </c>
      <c r="E105" s="70">
        <f t="shared" si="3"/>
        <v>0.05340803929031605</v>
      </c>
      <c r="F105" s="36">
        <f t="shared" si="2"/>
        <v>0.0534</v>
      </c>
      <c r="G105" s="68">
        <f>SUM(E102:E105)</f>
        <v>2.1921841703943556</v>
      </c>
      <c r="I105" s="42"/>
    </row>
    <row r="106" spans="1:9" ht="13.5" thickBot="1">
      <c r="A106" s="33" t="s">
        <v>134</v>
      </c>
      <c r="B106" s="6" t="s">
        <v>37</v>
      </c>
      <c r="C106" s="25">
        <v>75.51692206187039</v>
      </c>
      <c r="D106" s="25">
        <v>7.800293663122408</v>
      </c>
      <c r="E106" s="70">
        <f t="shared" si="3"/>
        <v>10.329199668296454</v>
      </c>
      <c r="F106" s="36">
        <f t="shared" si="2"/>
        <v>10.3292</v>
      </c>
      <c r="G106" s="68"/>
      <c r="I106" s="42"/>
    </row>
    <row r="107" spans="1:9" ht="13.5" thickBot="1">
      <c r="A107" s="33" t="s">
        <v>119</v>
      </c>
      <c r="B107" s="6" t="s">
        <v>25</v>
      </c>
      <c r="C107" s="25">
        <v>75.51692206187039</v>
      </c>
      <c r="D107" s="25">
        <v>0.13842833350622408</v>
      </c>
      <c r="E107" s="70">
        <f t="shared" si="3"/>
        <v>0.18330770074661001</v>
      </c>
      <c r="F107" s="36">
        <f t="shared" si="2"/>
        <v>0.1833</v>
      </c>
      <c r="G107" s="68">
        <f>SUM(E106:E107)</f>
        <v>10.512507369043064</v>
      </c>
      <c r="I107" s="42"/>
    </row>
    <row r="108" spans="1:148" s="67" customFormat="1" ht="13.5" thickBot="1">
      <c r="A108" s="33"/>
      <c r="B108" s="6" t="s">
        <v>149</v>
      </c>
      <c r="C108" s="25">
        <v>75.51692206187039</v>
      </c>
      <c r="D108" s="25">
        <v>0.03923210569196428</v>
      </c>
      <c r="E108" s="70">
        <f t="shared" si="3"/>
        <v>0.051951409857279064</v>
      </c>
      <c r="F108" s="36">
        <f t="shared" si="2"/>
        <v>0.052</v>
      </c>
      <c r="G108" s="74"/>
      <c r="H108" s="30"/>
      <c r="I108" s="30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</row>
    <row r="109" spans="1:148" s="67" customFormat="1" ht="13.5" thickBot="1">
      <c r="A109" s="33"/>
      <c r="B109" s="6" t="s">
        <v>149</v>
      </c>
      <c r="C109" s="25">
        <v>75.51692206187039</v>
      </c>
      <c r="D109" s="25">
        <v>0.4527745499286955</v>
      </c>
      <c r="E109" s="70">
        <f t="shared" si="3"/>
        <v>0.5995670077201254</v>
      </c>
      <c r="F109" s="36">
        <f t="shared" si="2"/>
        <v>0.5996</v>
      </c>
      <c r="G109" s="74">
        <f>SUM(E108:E109)</f>
        <v>0.6515184175774045</v>
      </c>
      <c r="H109" s="30"/>
      <c r="I109" s="30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</row>
    <row r="110" spans="1:148" s="67" customFormat="1" ht="13.5" thickBot="1">
      <c r="A110" s="33"/>
      <c r="B110" s="6" t="s">
        <v>223</v>
      </c>
      <c r="C110" s="25">
        <v>75.51692206187039</v>
      </c>
      <c r="D110" s="25">
        <v>0.15708257971035758</v>
      </c>
      <c r="E110" s="70">
        <f t="shared" si="3"/>
        <v>0.20800977505632595</v>
      </c>
      <c r="F110" s="36">
        <f t="shared" si="2"/>
        <v>0.208</v>
      </c>
      <c r="G110" s="74">
        <f>SUM(E110:E110)</f>
        <v>0.20800977505632595</v>
      </c>
      <c r="H110" s="30"/>
      <c r="I110" s="30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</row>
    <row r="111" spans="1:9" ht="13.5" thickBot="1">
      <c r="A111" s="33" t="s">
        <v>86</v>
      </c>
      <c r="B111" s="6" t="s">
        <v>87</v>
      </c>
      <c r="C111" s="25">
        <v>75.51692206187039</v>
      </c>
      <c r="D111" s="25">
        <v>0.044748787363746476</v>
      </c>
      <c r="E111" s="70">
        <f t="shared" si="3"/>
        <v>0.05925663565456782</v>
      </c>
      <c r="F111" s="36">
        <f t="shared" si="2"/>
        <v>0.0593</v>
      </c>
      <c r="G111" s="68"/>
      <c r="I111" s="42"/>
    </row>
    <row r="112" spans="1:9" ht="13.5" thickBot="1">
      <c r="A112" s="33" t="s">
        <v>88</v>
      </c>
      <c r="B112" s="6" t="s">
        <v>87</v>
      </c>
      <c r="C112" s="25">
        <v>75.51692206187039</v>
      </c>
      <c r="D112" s="25">
        <v>0.05347542351058308</v>
      </c>
      <c r="E112" s="70">
        <f t="shared" si="3"/>
        <v>0.07081250407262508</v>
      </c>
      <c r="F112" s="36">
        <f t="shared" si="2"/>
        <v>0.0708</v>
      </c>
      <c r="G112" s="68">
        <f>SUM(E111:E112)</f>
        <v>0.13006913972719292</v>
      </c>
      <c r="I112" s="42"/>
    </row>
    <row r="113" spans="1:9" ht="13.5" thickBot="1">
      <c r="A113" s="33" t="s">
        <v>108</v>
      </c>
      <c r="B113" s="6" t="s">
        <v>60</v>
      </c>
      <c r="C113" s="25">
        <v>75.51692206187039</v>
      </c>
      <c r="D113" s="25">
        <v>0.021423237902921416</v>
      </c>
      <c r="E113" s="70">
        <f t="shared" si="3"/>
        <v>0.028368791150372278</v>
      </c>
      <c r="F113" s="36">
        <f t="shared" si="2"/>
        <v>0.0284</v>
      </c>
      <c r="G113" s="68"/>
      <c r="I113" s="42"/>
    </row>
    <row r="114" spans="1:9" ht="13.5" thickBot="1">
      <c r="A114" s="33" t="s">
        <v>135</v>
      </c>
      <c r="B114" s="6" t="s">
        <v>60</v>
      </c>
      <c r="C114" s="25">
        <v>75.51692206187039</v>
      </c>
      <c r="D114" s="25">
        <v>0.01770032390210991</v>
      </c>
      <c r="E114" s="70">
        <f t="shared" si="3"/>
        <v>0.02343888418493564</v>
      </c>
      <c r="F114" s="36">
        <f t="shared" si="2"/>
        <v>0.0234</v>
      </c>
      <c r="G114" s="68">
        <f>SUM(E113:E114)</f>
        <v>0.05180767533530792</v>
      </c>
      <c r="I114" s="42"/>
    </row>
    <row r="115" spans="1:9" ht="13.5" thickBot="1">
      <c r="A115" s="33" t="s">
        <v>52</v>
      </c>
      <c r="B115" s="7" t="s">
        <v>53</v>
      </c>
      <c r="C115" s="25">
        <v>75.51692206187039</v>
      </c>
      <c r="D115" s="25">
        <v>0.004771226254631574</v>
      </c>
      <c r="E115" s="70">
        <f t="shared" si="3"/>
        <v>0.006318088879102551</v>
      </c>
      <c r="F115" s="36">
        <f t="shared" si="2"/>
        <v>0.0063</v>
      </c>
      <c r="G115" s="68"/>
      <c r="I115" s="42"/>
    </row>
    <row r="116" spans="1:9" ht="13.5" thickBot="1">
      <c r="A116" s="33" t="s">
        <v>54</v>
      </c>
      <c r="B116" s="7" t="s">
        <v>53</v>
      </c>
      <c r="C116" s="25">
        <v>75.51692206187039</v>
      </c>
      <c r="D116" s="25">
        <v>0.012781900884333876</v>
      </c>
      <c r="E116" s="70">
        <f t="shared" si="3"/>
        <v>0.016925876393454924</v>
      </c>
      <c r="F116" s="36">
        <f t="shared" si="2"/>
        <v>0.0169</v>
      </c>
      <c r="G116" s="68"/>
      <c r="I116" s="42"/>
    </row>
    <row r="117" spans="1:9" ht="13.5" thickBot="1">
      <c r="A117" s="33" t="s">
        <v>89</v>
      </c>
      <c r="B117" s="6" t="s">
        <v>53</v>
      </c>
      <c r="C117" s="25">
        <v>75.51692206187039</v>
      </c>
      <c r="D117" s="25">
        <v>0.043881961049154</v>
      </c>
      <c r="E117" s="70">
        <f t="shared" si="3"/>
        <v>0.058108778603558384</v>
      </c>
      <c r="F117" s="36">
        <f t="shared" si="2"/>
        <v>0.0581</v>
      </c>
      <c r="G117" s="68"/>
      <c r="I117" s="42"/>
    </row>
    <row r="118" spans="1:9" ht="13.5" thickBot="1">
      <c r="A118" s="33" t="s">
        <v>90</v>
      </c>
      <c r="B118" s="6" t="s">
        <v>53</v>
      </c>
      <c r="C118" s="25">
        <v>75.51692206187039</v>
      </c>
      <c r="D118" s="25">
        <v>0.04213885907149506</v>
      </c>
      <c r="E118" s="70">
        <f t="shared" si="3"/>
        <v>0.05580055161275117</v>
      </c>
      <c r="F118" s="36">
        <f t="shared" si="2"/>
        <v>0.0558</v>
      </c>
      <c r="G118" s="68"/>
      <c r="I118" s="42"/>
    </row>
    <row r="119" spans="1:9" ht="13.5" thickBot="1">
      <c r="A119" s="33" t="s">
        <v>114</v>
      </c>
      <c r="B119" s="6" t="s">
        <v>53</v>
      </c>
      <c r="C119" s="25">
        <v>75.51692206187039</v>
      </c>
      <c r="D119" s="25">
        <v>0.0035940978516801436</v>
      </c>
      <c r="E119" s="70">
        <f t="shared" si="3"/>
        <v>0.00475932778183879</v>
      </c>
      <c r="F119" s="36">
        <f t="shared" si="2"/>
        <v>0.0048</v>
      </c>
      <c r="G119" s="68"/>
      <c r="I119" s="42"/>
    </row>
    <row r="120" spans="1:9" ht="13.5" thickBot="1">
      <c r="A120" s="33"/>
      <c r="B120" s="6" t="s">
        <v>53</v>
      </c>
      <c r="C120" s="25">
        <v>75.51692206187039</v>
      </c>
      <c r="D120" s="25">
        <v>0.1911232460510705</v>
      </c>
      <c r="E120" s="70">
        <f t="shared" si="3"/>
        <v>0.2530866471153112</v>
      </c>
      <c r="F120" s="36">
        <f t="shared" si="2"/>
        <v>0.2531</v>
      </c>
      <c r="G120" s="68">
        <f>SUM(E115:E120)</f>
        <v>0.394999270386017</v>
      </c>
      <c r="I120" s="42"/>
    </row>
    <row r="121" spans="1:9" ht="13.5" thickBot="1">
      <c r="A121" s="33" t="s">
        <v>9</v>
      </c>
      <c r="B121" s="6" t="s">
        <v>15</v>
      </c>
      <c r="C121" s="25">
        <v>75.51692206187039</v>
      </c>
      <c r="D121" s="25">
        <v>0.4548212401696832</v>
      </c>
      <c r="E121" s="70">
        <f t="shared" si="3"/>
        <v>0.602277248266358</v>
      </c>
      <c r="F121" s="36">
        <f t="shared" si="2"/>
        <v>0.6023</v>
      </c>
      <c r="G121" s="68"/>
      <c r="I121" s="42"/>
    </row>
    <row r="122" spans="1:148" s="10" customFormat="1" ht="13.5" thickBot="1">
      <c r="A122" s="33" t="s">
        <v>119</v>
      </c>
      <c r="B122" s="6" t="s">
        <v>15</v>
      </c>
      <c r="C122" s="25">
        <v>75.51692206187039</v>
      </c>
      <c r="D122" s="25">
        <v>0.19221413104072396</v>
      </c>
      <c r="E122" s="70">
        <f t="shared" si="3"/>
        <v>0.2545312041230236</v>
      </c>
      <c r="F122" s="36">
        <f t="shared" si="2"/>
        <v>0.2545</v>
      </c>
      <c r="G122" s="68"/>
      <c r="H122" s="42"/>
      <c r="I122" s="4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</row>
    <row r="123" spans="1:148" s="10" customFormat="1" ht="13.5" thickBot="1">
      <c r="A123" s="33"/>
      <c r="B123" s="6" t="s">
        <v>15</v>
      </c>
      <c r="C123" s="25">
        <v>75.51692206187039</v>
      </c>
      <c r="D123" s="25">
        <v>1.0187630042986426</v>
      </c>
      <c r="E123" s="70">
        <f t="shared" si="3"/>
        <v>1.349052605009482</v>
      </c>
      <c r="F123" s="36">
        <f t="shared" si="2"/>
        <v>1.3491</v>
      </c>
      <c r="G123" s="68">
        <f>SUM(E121:E123)</f>
        <v>2.2058610573988635</v>
      </c>
      <c r="H123" s="42"/>
      <c r="I123" s="42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1:148" s="10" customFormat="1" ht="13.5" thickBot="1">
      <c r="A124" s="33" t="s">
        <v>134</v>
      </c>
      <c r="B124" s="6" t="s">
        <v>38</v>
      </c>
      <c r="C124" s="25">
        <v>75.51692206187039</v>
      </c>
      <c r="D124" s="25">
        <v>2.0976032586376845</v>
      </c>
      <c r="E124" s="70">
        <f t="shared" si="3"/>
        <v>2.777659895776917</v>
      </c>
      <c r="F124" s="36">
        <f t="shared" si="2"/>
        <v>2.7777</v>
      </c>
      <c r="G124" s="68"/>
      <c r="H124" s="42"/>
      <c r="I124" s="42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</row>
    <row r="125" spans="1:148" s="10" customFormat="1" ht="13.5" thickBot="1">
      <c r="A125" s="33"/>
      <c r="B125" s="6" t="s">
        <v>38</v>
      </c>
      <c r="C125" s="25">
        <v>75.51692206187039</v>
      </c>
      <c r="D125" s="25">
        <v>0.0011487425755086567</v>
      </c>
      <c r="E125" s="70">
        <f t="shared" si="3"/>
        <v>0.001521172399700694</v>
      </c>
      <c r="F125" s="36">
        <f t="shared" si="2"/>
        <v>0.0015</v>
      </c>
      <c r="G125" s="68"/>
      <c r="H125" s="42"/>
      <c r="I125" s="42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</row>
    <row r="126" spans="1:148" s="10" customFormat="1" ht="13.5" thickBot="1">
      <c r="A126" s="33"/>
      <c r="B126" s="6" t="s">
        <v>38</v>
      </c>
      <c r="C126" s="25">
        <v>75.51692206187039</v>
      </c>
      <c r="D126" s="25">
        <v>0.3183821652533806</v>
      </c>
      <c r="E126" s="70">
        <f t="shared" si="3"/>
        <v>0.4216037366996138</v>
      </c>
      <c r="F126" s="36">
        <f t="shared" si="2"/>
        <v>0.4216</v>
      </c>
      <c r="G126" s="68"/>
      <c r="H126" s="42"/>
      <c r="I126" s="42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1:148" s="10" customFormat="1" ht="13.5" thickBot="1">
      <c r="A127" s="33" t="s">
        <v>119</v>
      </c>
      <c r="B127" s="6" t="s">
        <v>26</v>
      </c>
      <c r="C127" s="25">
        <v>75.51692206187039</v>
      </c>
      <c r="D127" s="25">
        <v>1.273959237539492</v>
      </c>
      <c r="E127" s="70">
        <f t="shared" si="3"/>
        <v>1.6869851190382836</v>
      </c>
      <c r="F127" s="36">
        <f t="shared" si="2"/>
        <v>1.687</v>
      </c>
      <c r="G127" s="68"/>
      <c r="H127" s="42"/>
      <c r="I127" s="42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</row>
    <row r="128" spans="1:148" s="10" customFormat="1" ht="13.5" thickBot="1">
      <c r="A128" s="33"/>
      <c r="B128" s="6" t="s">
        <v>38</v>
      </c>
      <c r="C128" s="25">
        <v>75.51692206187039</v>
      </c>
      <c r="D128" s="25">
        <v>0.7331186549981044</v>
      </c>
      <c r="E128" s="70">
        <f t="shared" si="3"/>
        <v>0.9708004974003923</v>
      </c>
      <c r="F128" s="36">
        <f t="shared" si="2"/>
        <v>0.9708</v>
      </c>
      <c r="G128" s="68"/>
      <c r="H128" s="42"/>
      <c r="I128" s="42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</row>
    <row r="129" spans="1:148" s="10" customFormat="1" ht="13.5" thickBot="1">
      <c r="A129" s="33"/>
      <c r="B129" s="6" t="s">
        <v>38</v>
      </c>
      <c r="C129" s="25">
        <v>75.51692206187039</v>
      </c>
      <c r="D129" s="25">
        <v>0.012559709086313662</v>
      </c>
      <c r="E129" s="70">
        <f t="shared" si="3"/>
        <v>0.016631648567487424</v>
      </c>
      <c r="F129" s="36">
        <f t="shared" si="2"/>
        <v>0.0166</v>
      </c>
      <c r="G129" s="68">
        <f>SUM(E124:E129)</f>
        <v>5.875202069882395</v>
      </c>
      <c r="H129" s="42"/>
      <c r="I129" s="42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</row>
    <row r="130" spans="1:9" s="9" customFormat="1" ht="13.5" thickBot="1">
      <c r="A130" s="33" t="s">
        <v>91</v>
      </c>
      <c r="B130" s="6" t="s">
        <v>92</v>
      </c>
      <c r="C130" s="25">
        <v>75.51692206187039</v>
      </c>
      <c r="D130" s="25">
        <v>0.1004045426996789</v>
      </c>
      <c r="E130" s="70">
        <f t="shared" si="3"/>
        <v>0.13295634932978107</v>
      </c>
      <c r="F130" s="36">
        <f t="shared" si="2"/>
        <v>0.133</v>
      </c>
      <c r="G130" s="68">
        <f>SUM(E130:E130)</f>
        <v>0.13295634932978107</v>
      </c>
      <c r="H130" s="42"/>
      <c r="I130" s="42"/>
    </row>
    <row r="131" spans="1:9" s="9" customFormat="1" ht="13.5" thickBot="1">
      <c r="A131" s="33" t="s">
        <v>136</v>
      </c>
      <c r="B131" s="6" t="s">
        <v>27</v>
      </c>
      <c r="C131" s="25">
        <v>75.51692206187039</v>
      </c>
      <c r="D131" s="25">
        <v>0.03574577013275262</v>
      </c>
      <c r="E131" s="70">
        <f t="shared" si="3"/>
        <v>0.04733478160493142</v>
      </c>
      <c r="F131" s="36">
        <f t="shared" si="2"/>
        <v>0.0473</v>
      </c>
      <c r="G131" s="68"/>
      <c r="H131" s="42"/>
      <c r="I131" s="42"/>
    </row>
    <row r="132" spans="1:9" s="9" customFormat="1" ht="13.5" thickBot="1">
      <c r="A132" s="33" t="s">
        <v>119</v>
      </c>
      <c r="B132" s="6" t="s">
        <v>27</v>
      </c>
      <c r="C132" s="25">
        <v>75.51692206187039</v>
      </c>
      <c r="D132" s="25">
        <v>0.05869329238033419</v>
      </c>
      <c r="E132" s="70">
        <f t="shared" si="3"/>
        <v>0.0777220400114391</v>
      </c>
      <c r="F132" s="36">
        <f t="shared" si="2"/>
        <v>0.0777</v>
      </c>
      <c r="G132" s="68"/>
      <c r="H132" s="42"/>
      <c r="I132" s="42"/>
    </row>
    <row r="133" spans="1:21" s="9" customFormat="1" ht="13.5" thickBot="1">
      <c r="A133" s="35" t="s">
        <v>142</v>
      </c>
      <c r="B133" s="6" t="s">
        <v>27</v>
      </c>
      <c r="C133" s="25">
        <v>75.51692206187039</v>
      </c>
      <c r="D133" s="25">
        <v>0.025553906151848903</v>
      </c>
      <c r="E133" s="70">
        <f t="shared" si="3"/>
        <v>0.033838648946672906</v>
      </c>
      <c r="F133" s="36">
        <f t="shared" si="2"/>
        <v>0.0338</v>
      </c>
      <c r="G133" s="68">
        <f>SUM(E131:E133)</f>
        <v>0.15889547056304343</v>
      </c>
      <c r="H133" s="42"/>
      <c r="I133" s="42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148" s="13" customFormat="1" ht="13.5" thickBot="1">
      <c r="A134" s="33" t="s">
        <v>119</v>
      </c>
      <c r="B134" s="6" t="s">
        <v>28</v>
      </c>
      <c r="C134" s="25">
        <v>75.51692206187039</v>
      </c>
      <c r="D134" s="25">
        <v>0.42184399319868104</v>
      </c>
      <c r="E134" s="70">
        <f t="shared" si="3"/>
        <v>0.5586085630622866</v>
      </c>
      <c r="F134" s="36">
        <f t="shared" si="2"/>
        <v>0.5586</v>
      </c>
      <c r="G134" s="68">
        <f>SUM(E134:E134)</f>
        <v>0.5586085630622866</v>
      </c>
      <c r="H134" s="42"/>
      <c r="I134" s="42"/>
      <c r="J134" s="26"/>
      <c r="K134" s="26"/>
      <c r="L134" s="26"/>
      <c r="M134" s="27"/>
      <c r="N134" s="27"/>
      <c r="O134" s="27"/>
      <c r="P134" s="27"/>
      <c r="Q134" s="27"/>
      <c r="R134" s="27"/>
      <c r="S134" s="27"/>
      <c r="T134" s="27"/>
      <c r="U134" s="2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1:148" s="13" customFormat="1" ht="13.5" thickBot="1">
      <c r="A135" s="33"/>
      <c r="B135" s="6" t="s">
        <v>273</v>
      </c>
      <c r="C135" s="25">
        <v>75.51692206187039</v>
      </c>
      <c r="D135" s="25">
        <v>0.006040065418250601</v>
      </c>
      <c r="E135" s="70">
        <f aca="true" t="shared" si="4" ref="E135:E173">(D135/C135)*100</f>
        <v>0.007998293962910756</v>
      </c>
      <c r="F135" s="101">
        <f>ROUND(E135,4)</f>
        <v>0.008</v>
      </c>
      <c r="G135" s="100"/>
      <c r="H135" s="42"/>
      <c r="I135" s="42"/>
      <c r="J135" s="26"/>
      <c r="K135" s="26"/>
      <c r="L135" s="26"/>
      <c r="M135" s="27"/>
      <c r="N135" s="27"/>
      <c r="O135" s="27"/>
      <c r="P135" s="27"/>
      <c r="Q135" s="27"/>
      <c r="R135" s="27"/>
      <c r="S135" s="27"/>
      <c r="T135" s="27"/>
      <c r="U135" s="2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</row>
    <row r="136" spans="1:148" s="104" customFormat="1" ht="13.5" thickBot="1">
      <c r="A136" s="35"/>
      <c r="B136" s="6" t="s">
        <v>273</v>
      </c>
      <c r="C136" s="25">
        <v>75.51692206187039</v>
      </c>
      <c r="D136" s="108">
        <v>0.4817892941184433</v>
      </c>
      <c r="E136" s="70">
        <f t="shared" si="4"/>
        <v>0.6379885209353704</v>
      </c>
      <c r="F136" s="95">
        <f>ROUND(E136,4)</f>
        <v>0.638</v>
      </c>
      <c r="G136" s="96"/>
      <c r="H136" s="102"/>
      <c r="I136" s="102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</row>
    <row r="137" spans="1:148" s="104" customFormat="1" ht="13.5" thickBot="1">
      <c r="A137" s="35"/>
      <c r="B137" s="6" t="s">
        <v>273</v>
      </c>
      <c r="C137" s="25">
        <v>75.51692206187039</v>
      </c>
      <c r="D137" s="94">
        <v>0.7677601432320921</v>
      </c>
      <c r="E137" s="70">
        <f t="shared" si="4"/>
        <v>1.0166729817233184</v>
      </c>
      <c r="F137" s="95">
        <f>ROUND(E137,4)</f>
        <v>1.0167</v>
      </c>
      <c r="G137" s="96">
        <f>SUM(E135:E137)</f>
        <v>1.6626597966215995</v>
      </c>
      <c r="H137" s="102"/>
      <c r="I137" s="102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</row>
    <row r="138" spans="1:148" s="13" customFormat="1" ht="13.5" thickBot="1">
      <c r="A138" s="33"/>
      <c r="B138" s="6" t="s">
        <v>281</v>
      </c>
      <c r="C138" s="25">
        <v>75.51692206187039</v>
      </c>
      <c r="D138" s="94">
        <v>0.11190757449565057</v>
      </c>
      <c r="E138" s="70">
        <f t="shared" si="4"/>
        <v>0.14818873894776274</v>
      </c>
      <c r="F138" s="118">
        <f>ROUND(E138,4)</f>
        <v>0.1482</v>
      </c>
      <c r="G138" s="73">
        <f>SUM(E138:E138)</f>
        <v>0.14818873894776274</v>
      </c>
      <c r="H138" s="42"/>
      <c r="I138" s="42"/>
      <c r="J138" s="26"/>
      <c r="K138" s="26"/>
      <c r="L138" s="26"/>
      <c r="M138" s="27"/>
      <c r="N138" s="27"/>
      <c r="O138" s="27"/>
      <c r="P138" s="27"/>
      <c r="Q138" s="27"/>
      <c r="R138" s="27"/>
      <c r="S138" s="27"/>
      <c r="T138" s="27"/>
      <c r="U138" s="2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</row>
    <row r="139" spans="1:21" ht="13.5" thickBot="1">
      <c r="A139" s="33" t="s">
        <v>9</v>
      </c>
      <c r="B139" s="6" t="s">
        <v>16</v>
      </c>
      <c r="C139" s="25">
        <v>75.51692206187039</v>
      </c>
      <c r="D139" s="25">
        <v>0.7933996256566317</v>
      </c>
      <c r="E139" s="70">
        <f t="shared" si="4"/>
        <v>1.0506249513276058</v>
      </c>
      <c r="F139" s="36">
        <f aca="true" t="shared" si="5" ref="F139:F173">ROUND(E139,4)</f>
        <v>1.0506</v>
      </c>
      <c r="G139" s="73"/>
      <c r="I139" s="42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9" ht="13.5" thickBot="1">
      <c r="A140" s="33" t="s">
        <v>137</v>
      </c>
      <c r="B140" s="6" t="s">
        <v>16</v>
      </c>
      <c r="C140" s="25">
        <v>75.51692206187039</v>
      </c>
      <c r="D140" s="25">
        <v>0.0036315755126334385</v>
      </c>
      <c r="E140" s="70">
        <f t="shared" si="4"/>
        <v>0.004808955944547262</v>
      </c>
      <c r="F140" s="36">
        <f t="shared" si="5"/>
        <v>0.0048</v>
      </c>
      <c r="G140" s="68"/>
      <c r="I140" s="42"/>
    </row>
    <row r="141" spans="1:9" ht="13.5" thickBot="1">
      <c r="A141" s="33" t="s">
        <v>93</v>
      </c>
      <c r="B141" s="6" t="s">
        <v>16</v>
      </c>
      <c r="C141" s="25">
        <v>75.51692206187039</v>
      </c>
      <c r="D141" s="25">
        <v>0.241653280393211</v>
      </c>
      <c r="E141" s="70">
        <f t="shared" si="4"/>
        <v>0.3199988476691707</v>
      </c>
      <c r="F141" s="36">
        <f t="shared" si="5"/>
        <v>0.32</v>
      </c>
      <c r="G141" s="68"/>
      <c r="I141" s="42"/>
    </row>
    <row r="142" spans="1:9" ht="13.5" thickBot="1">
      <c r="A142" s="33" t="s">
        <v>94</v>
      </c>
      <c r="B142" s="6" t="s">
        <v>16</v>
      </c>
      <c r="C142" s="25">
        <v>75.51692206187039</v>
      </c>
      <c r="D142" s="25">
        <v>0.25658414949888647</v>
      </c>
      <c r="E142" s="70">
        <f t="shared" si="4"/>
        <v>0.33977040177653056</v>
      </c>
      <c r="F142" s="36">
        <f t="shared" si="5"/>
        <v>0.3398</v>
      </c>
      <c r="G142" s="68"/>
      <c r="I142" s="42"/>
    </row>
    <row r="143" spans="1:9" ht="13.5" thickBot="1">
      <c r="A143" s="33" t="s">
        <v>95</v>
      </c>
      <c r="B143" s="6" t="s">
        <v>16</v>
      </c>
      <c r="C143" s="25">
        <v>75.51692206187039</v>
      </c>
      <c r="D143" s="25">
        <v>0.5948517619940865</v>
      </c>
      <c r="E143" s="70">
        <f t="shared" si="4"/>
        <v>0.7877065772181887</v>
      </c>
      <c r="F143" s="36">
        <f t="shared" si="5"/>
        <v>0.7877</v>
      </c>
      <c r="G143" s="68">
        <f>SUM(E139:E143)</f>
        <v>2.502909733936043</v>
      </c>
      <c r="I143" s="42"/>
    </row>
    <row r="144" spans="1:9" ht="13.5" thickBot="1">
      <c r="A144" s="33"/>
      <c r="B144" s="6" t="s">
        <v>148</v>
      </c>
      <c r="C144" s="25">
        <v>75.51692206187039</v>
      </c>
      <c r="D144" s="25">
        <v>0.009221672253969148</v>
      </c>
      <c r="E144" s="70">
        <f t="shared" si="4"/>
        <v>0.012211398455056085</v>
      </c>
      <c r="F144" s="36">
        <f t="shared" si="5"/>
        <v>0.0122</v>
      </c>
      <c r="G144" s="68"/>
      <c r="I144" s="42"/>
    </row>
    <row r="145" spans="1:9" ht="13.5" thickBot="1">
      <c r="A145" s="33"/>
      <c r="B145" s="6" t="s">
        <v>148</v>
      </c>
      <c r="C145" s="25">
        <v>75.51692206187039</v>
      </c>
      <c r="D145" s="25">
        <v>0.023239678906044742</v>
      </c>
      <c r="E145" s="70">
        <f t="shared" si="4"/>
        <v>0.0307741341563215</v>
      </c>
      <c r="F145" s="36">
        <f>ROUND(E145,4)</f>
        <v>0.0308</v>
      </c>
      <c r="G145" s="68">
        <f>SUM(E144:E145)</f>
        <v>0.04298553261137758</v>
      </c>
      <c r="I145" s="42"/>
    </row>
    <row r="146" spans="1:9" ht="13.5" thickBot="1">
      <c r="A146" s="33" t="s">
        <v>138</v>
      </c>
      <c r="B146" s="6" t="s">
        <v>42</v>
      </c>
      <c r="C146" s="25">
        <v>75.51692206187039</v>
      </c>
      <c r="D146" s="25">
        <v>3.8700099227451115</v>
      </c>
      <c r="E146" s="70">
        <f t="shared" si="4"/>
        <v>5.124692343226654</v>
      </c>
      <c r="F146" s="36">
        <f t="shared" si="5"/>
        <v>5.1247</v>
      </c>
      <c r="G146" s="68"/>
      <c r="I146" s="42"/>
    </row>
    <row r="147" spans="1:9" ht="13.5" thickBot="1">
      <c r="A147" s="33"/>
      <c r="B147" s="6" t="s">
        <v>42</v>
      </c>
      <c r="C147" s="25">
        <v>75.51692206187039</v>
      </c>
      <c r="D147" s="25">
        <v>0.7409554380133974</v>
      </c>
      <c r="E147" s="70">
        <f t="shared" si="4"/>
        <v>0.9811780165064707</v>
      </c>
      <c r="F147" s="36">
        <f t="shared" si="5"/>
        <v>0.9812</v>
      </c>
      <c r="G147" s="68"/>
      <c r="I147" s="42"/>
    </row>
    <row r="148" spans="1:9" ht="13.5" thickBot="1">
      <c r="A148" s="33"/>
      <c r="B148" s="6" t="s">
        <v>42</v>
      </c>
      <c r="C148" s="25">
        <v>75.51692206187039</v>
      </c>
      <c r="D148" s="25">
        <v>0.0024651955477366537</v>
      </c>
      <c r="E148" s="70">
        <f t="shared" si="4"/>
        <v>0.003264427998954909</v>
      </c>
      <c r="F148" s="36">
        <f t="shared" si="5"/>
        <v>0.0033</v>
      </c>
      <c r="G148" s="68"/>
      <c r="I148" s="42"/>
    </row>
    <row r="149" spans="1:9" ht="13.5" thickBot="1">
      <c r="A149" s="33"/>
      <c r="B149" s="6" t="s">
        <v>42</v>
      </c>
      <c r="C149" s="25">
        <v>75.51692206187039</v>
      </c>
      <c r="D149" s="25">
        <v>0.013731810487008592</v>
      </c>
      <c r="E149" s="70">
        <f t="shared" si="4"/>
        <v>0.01818375287562466</v>
      </c>
      <c r="F149" s="95">
        <f t="shared" si="5"/>
        <v>0.0182</v>
      </c>
      <c r="G149" s="96">
        <f>SUM(E146:E149)</f>
        <v>6.127318540607704</v>
      </c>
      <c r="H149" s="97"/>
      <c r="I149" s="42"/>
    </row>
    <row r="150" spans="1:148" s="81" customFormat="1" ht="13.5" thickBot="1">
      <c r="A150" s="82"/>
      <c r="B150" s="6" t="s">
        <v>212</v>
      </c>
      <c r="C150" s="25">
        <v>75.51692206187039</v>
      </c>
      <c r="D150" s="94">
        <v>0.005608305492333737</v>
      </c>
      <c r="E150" s="70">
        <f t="shared" si="4"/>
        <v>0.007426554657165315</v>
      </c>
      <c r="F150" s="95">
        <f t="shared" si="5"/>
        <v>0.0074</v>
      </c>
      <c r="G150" s="96"/>
      <c r="H150" s="80"/>
      <c r="I150" s="80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</row>
    <row r="151" spans="1:148" s="81" customFormat="1" ht="13.5" thickBot="1">
      <c r="A151" s="82"/>
      <c r="B151" s="6" t="s">
        <v>212</v>
      </c>
      <c r="C151" s="25">
        <v>75.51692206187039</v>
      </c>
      <c r="D151" s="94">
        <v>0.2580372360900011</v>
      </c>
      <c r="E151" s="70">
        <f t="shared" si="4"/>
        <v>0.341694588503744</v>
      </c>
      <c r="F151" s="95">
        <f t="shared" si="5"/>
        <v>0.3417</v>
      </c>
      <c r="G151" s="68">
        <f>SUM(E150:E151)</f>
        <v>0.3491211431609093</v>
      </c>
      <c r="H151" s="80"/>
      <c r="I151" s="80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</row>
    <row r="152" spans="1:148" s="103" customFormat="1" ht="13.5" thickBot="1">
      <c r="A152" s="35"/>
      <c r="B152" s="6" t="s">
        <v>284</v>
      </c>
      <c r="C152" s="25">
        <v>75.51692206187039</v>
      </c>
      <c r="D152" s="94">
        <v>0.18265194612425092</v>
      </c>
      <c r="E152" s="70">
        <f t="shared" si="4"/>
        <v>0.24186889658268343</v>
      </c>
      <c r="F152" s="95">
        <f t="shared" si="5"/>
        <v>0.2419</v>
      </c>
      <c r="G152" s="96">
        <f>SUM(E152:E152)</f>
        <v>0.24186889658268343</v>
      </c>
      <c r="H152" s="102"/>
      <c r="I152" s="102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</row>
    <row r="153" spans="1:9" ht="13.5" thickBot="1">
      <c r="A153" s="33" t="s">
        <v>124</v>
      </c>
      <c r="B153" s="6" t="s">
        <v>211</v>
      </c>
      <c r="C153" s="25">
        <v>75.51692206187039</v>
      </c>
      <c r="D153" s="94">
        <v>0.00179959702196953</v>
      </c>
      <c r="E153" s="70">
        <f t="shared" si="4"/>
        <v>0.002383038096408557</v>
      </c>
      <c r="F153" s="36">
        <f t="shared" si="5"/>
        <v>0.0024</v>
      </c>
      <c r="G153" s="68"/>
      <c r="I153" s="42"/>
    </row>
    <row r="154" spans="1:9" ht="13.5" thickBot="1">
      <c r="A154" s="33"/>
      <c r="B154" s="6" t="s">
        <v>211</v>
      </c>
      <c r="C154" s="25">
        <v>75.51692206187039</v>
      </c>
      <c r="D154" s="25">
        <v>0.014115290062651801</v>
      </c>
      <c r="E154" s="70">
        <f t="shared" si="4"/>
        <v>0.01869155902711085</v>
      </c>
      <c r="F154" s="36">
        <f t="shared" si="5"/>
        <v>0.0187</v>
      </c>
      <c r="G154" s="68">
        <f>SUM(E153:E154)</f>
        <v>0.02107459712351941</v>
      </c>
      <c r="I154" s="42"/>
    </row>
    <row r="155" spans="1:9" ht="13.5" thickBot="1">
      <c r="A155" s="33" t="s">
        <v>124</v>
      </c>
      <c r="B155" s="6" t="s">
        <v>210</v>
      </c>
      <c r="C155" s="25">
        <v>75.51692206187039</v>
      </c>
      <c r="D155" s="25">
        <v>0.017718451041990976</v>
      </c>
      <c r="E155" s="70">
        <f t="shared" si="4"/>
        <v>0.023462888261619557</v>
      </c>
      <c r="F155" s="36">
        <f t="shared" si="5"/>
        <v>0.0235</v>
      </c>
      <c r="G155" s="68">
        <f>SUM(E155:E155)</f>
        <v>0.023462888261619557</v>
      </c>
      <c r="I155" s="42"/>
    </row>
    <row r="156" spans="1:9" ht="13.5" thickBot="1">
      <c r="A156" s="33" t="s">
        <v>9</v>
      </c>
      <c r="B156" s="6" t="s">
        <v>17</v>
      </c>
      <c r="C156" s="25">
        <v>75.51692206187039</v>
      </c>
      <c r="D156" s="25">
        <v>1.0191249261033417</v>
      </c>
      <c r="E156" s="70">
        <f t="shared" si="4"/>
        <v>1.3495318642202885</v>
      </c>
      <c r="F156" s="36">
        <f t="shared" si="5"/>
        <v>1.3495</v>
      </c>
      <c r="G156" s="68"/>
      <c r="I156" s="42"/>
    </row>
    <row r="157" spans="1:9" ht="13.5" thickBot="1">
      <c r="A157" s="33"/>
      <c r="B157" s="6" t="s">
        <v>17</v>
      </c>
      <c r="C157" s="25">
        <v>75.51692206187039</v>
      </c>
      <c r="D157" s="25">
        <v>0.008539272793316382</v>
      </c>
      <c r="E157" s="70">
        <f t="shared" si="4"/>
        <v>0.011307760645117694</v>
      </c>
      <c r="F157" s="36">
        <f t="shared" si="5"/>
        <v>0.0113</v>
      </c>
      <c r="G157" s="68"/>
      <c r="I157" s="42"/>
    </row>
    <row r="158" spans="1:9" ht="14.25" customHeight="1" thickBot="1">
      <c r="A158" s="33" t="s">
        <v>139</v>
      </c>
      <c r="B158" s="6" t="s">
        <v>17</v>
      </c>
      <c r="C158" s="25">
        <v>75.51692206187039</v>
      </c>
      <c r="D158" s="25">
        <v>0.2049357944424264</v>
      </c>
      <c r="E158" s="70">
        <f t="shared" si="4"/>
        <v>0.27137731364968</v>
      </c>
      <c r="F158" s="36">
        <f t="shared" si="5"/>
        <v>0.2714</v>
      </c>
      <c r="G158" s="68">
        <f>SUM(E156:E158)</f>
        <v>1.6322169385150862</v>
      </c>
      <c r="I158" s="42"/>
    </row>
    <row r="159" spans="1:9" ht="13.5" thickBot="1">
      <c r="A159" s="33" t="s">
        <v>76</v>
      </c>
      <c r="B159" s="6" t="s">
        <v>96</v>
      </c>
      <c r="C159" s="25">
        <v>75.51692206187039</v>
      </c>
      <c r="D159" s="25">
        <v>0.007673267504350787</v>
      </c>
      <c r="E159" s="70">
        <f t="shared" si="4"/>
        <v>0.010160990801590329</v>
      </c>
      <c r="F159" s="36">
        <f t="shared" si="5"/>
        <v>0.0102</v>
      </c>
      <c r="G159" s="68"/>
      <c r="I159" s="42"/>
    </row>
    <row r="160" spans="1:9" ht="13.5" thickBot="1">
      <c r="A160" s="33" t="s">
        <v>97</v>
      </c>
      <c r="B160" s="6" t="s">
        <v>96</v>
      </c>
      <c r="C160" s="25">
        <v>75.51692206187039</v>
      </c>
      <c r="D160" s="25">
        <v>0.00016752809473365618</v>
      </c>
      <c r="E160" s="70">
        <f t="shared" si="4"/>
        <v>0.00022184179407683195</v>
      </c>
      <c r="F160" s="36">
        <f t="shared" si="5"/>
        <v>0.0002</v>
      </c>
      <c r="G160" s="68">
        <f>SUM(E159:E160)</f>
        <v>0.010382832595667161</v>
      </c>
      <c r="I160" s="42"/>
    </row>
    <row r="161" spans="1:9" ht="13.5" thickBot="1">
      <c r="A161" s="33" t="s">
        <v>40</v>
      </c>
      <c r="B161" s="6" t="s">
        <v>41</v>
      </c>
      <c r="C161" s="25">
        <v>75.51692206187039</v>
      </c>
      <c r="D161" s="25">
        <v>0.23597297398483694</v>
      </c>
      <c r="E161" s="70">
        <f t="shared" si="4"/>
        <v>0.3124769489300772</v>
      </c>
      <c r="F161" s="36">
        <f t="shared" si="5"/>
        <v>0.3125</v>
      </c>
      <c r="G161" s="68">
        <f>SUM(E161:E161)</f>
        <v>0.3124769489300772</v>
      </c>
      <c r="I161" s="42"/>
    </row>
    <row r="162" spans="1:9" ht="13.5" thickBot="1">
      <c r="A162" s="33" t="s">
        <v>98</v>
      </c>
      <c r="B162" s="6" t="s">
        <v>99</v>
      </c>
      <c r="C162" s="25">
        <v>75.51692206187039</v>
      </c>
      <c r="D162" s="25">
        <v>0.06965833364140481</v>
      </c>
      <c r="E162" s="70">
        <f t="shared" si="4"/>
        <v>0.09224201905942923</v>
      </c>
      <c r="F162" s="36">
        <f t="shared" si="5"/>
        <v>0.0922</v>
      </c>
      <c r="G162" s="68"/>
      <c r="I162" s="42"/>
    </row>
    <row r="163" spans="1:9" ht="13.5" thickBot="1">
      <c r="A163" s="33" t="s">
        <v>9</v>
      </c>
      <c r="B163" s="126" t="s">
        <v>99</v>
      </c>
      <c r="C163" s="25">
        <v>75.51692206187039</v>
      </c>
      <c r="D163" s="25">
        <v>0.8736205690640227</v>
      </c>
      <c r="E163" s="70">
        <f t="shared" si="4"/>
        <v>1.1568540470283901</v>
      </c>
      <c r="F163" s="36">
        <f t="shared" si="5"/>
        <v>1.1569</v>
      </c>
      <c r="G163" s="68"/>
      <c r="I163" s="42"/>
    </row>
    <row r="164" spans="1:9" ht="13.5" thickBot="1">
      <c r="A164" s="33" t="s">
        <v>140</v>
      </c>
      <c r="B164" s="6" t="s">
        <v>99</v>
      </c>
      <c r="C164" s="25">
        <v>75.51692206187039</v>
      </c>
      <c r="D164" s="25">
        <v>0.1008006674508486</v>
      </c>
      <c r="E164" s="70">
        <f t="shared" si="4"/>
        <v>0.13348090030505144</v>
      </c>
      <c r="F164" s="36">
        <f t="shared" si="5"/>
        <v>0.1335</v>
      </c>
      <c r="G164" s="68">
        <f>SUM(E162:E164)</f>
        <v>1.3825769663928709</v>
      </c>
      <c r="I164" s="42"/>
    </row>
    <row r="165" spans="1:9" ht="13.5" thickBot="1">
      <c r="A165" s="33" t="s">
        <v>119</v>
      </c>
      <c r="B165" s="6" t="s">
        <v>29</v>
      </c>
      <c r="C165" s="25">
        <v>75.51692206187039</v>
      </c>
      <c r="D165" s="25">
        <v>1.0463905954520645</v>
      </c>
      <c r="E165" s="70">
        <f t="shared" si="4"/>
        <v>1.3856372411401583</v>
      </c>
      <c r="F165" s="36">
        <f t="shared" si="5"/>
        <v>1.3856</v>
      </c>
      <c r="G165" s="68"/>
      <c r="I165" s="42"/>
    </row>
    <row r="166" spans="1:9" ht="13.5" thickBot="1">
      <c r="A166" s="33" t="s">
        <v>134</v>
      </c>
      <c r="B166" s="6" t="s">
        <v>29</v>
      </c>
      <c r="C166" s="25">
        <v>75.51692206187039</v>
      </c>
      <c r="D166" s="25">
        <v>5.749785410531562</v>
      </c>
      <c r="E166" s="70">
        <f t="shared" si="4"/>
        <v>7.613903286234058</v>
      </c>
      <c r="F166" s="36">
        <f t="shared" si="5"/>
        <v>7.6139</v>
      </c>
      <c r="G166" s="68">
        <f>SUM(E165:E166)</f>
        <v>8.999540527374217</v>
      </c>
      <c r="I166" s="42"/>
    </row>
    <row r="167" spans="1:9" ht="13.5" thickBot="1">
      <c r="A167" s="33" t="s">
        <v>106</v>
      </c>
      <c r="B167" s="6" t="s">
        <v>51</v>
      </c>
      <c r="C167" s="25">
        <v>75.51692206187039</v>
      </c>
      <c r="D167" s="25">
        <v>0.008820216809798677</v>
      </c>
      <c r="E167" s="70">
        <f t="shared" si="4"/>
        <v>0.011679788541397841</v>
      </c>
      <c r="F167" s="36">
        <f t="shared" si="5"/>
        <v>0.0117</v>
      </c>
      <c r="G167" s="68"/>
      <c r="I167" s="42"/>
    </row>
    <row r="168" spans="1:9" ht="15" customHeight="1" thickBot="1">
      <c r="A168" s="34" t="s">
        <v>50</v>
      </c>
      <c r="B168" s="7" t="s">
        <v>51</v>
      </c>
      <c r="C168" s="25">
        <v>75.51692206187039</v>
      </c>
      <c r="D168" s="25">
        <v>0.002945344410812333</v>
      </c>
      <c r="E168" s="70">
        <f t="shared" si="4"/>
        <v>0.0039002442504201063</v>
      </c>
      <c r="F168" s="36">
        <f t="shared" si="5"/>
        <v>0.0039</v>
      </c>
      <c r="G168" s="68"/>
      <c r="I168" s="42"/>
    </row>
    <row r="169" spans="1:9" ht="15" customHeight="1" thickBot="1">
      <c r="A169" s="34"/>
      <c r="B169" s="7" t="s">
        <v>51</v>
      </c>
      <c r="C169" s="25">
        <v>75.51692206187039</v>
      </c>
      <c r="D169" s="25">
        <v>0.11637475250510348</v>
      </c>
      <c r="E169" s="70">
        <f t="shared" si="4"/>
        <v>0.15410420516047862</v>
      </c>
      <c r="F169" s="36">
        <f t="shared" si="5"/>
        <v>0.1541</v>
      </c>
      <c r="G169" s="68"/>
      <c r="I169" s="42"/>
    </row>
    <row r="170" spans="1:9" ht="15" customHeight="1" thickBot="1">
      <c r="A170" s="34"/>
      <c r="B170" s="7" t="s">
        <v>51</v>
      </c>
      <c r="C170" s="25">
        <v>75.51692206187039</v>
      </c>
      <c r="D170" s="25">
        <v>0.17029576378202874</v>
      </c>
      <c r="E170" s="70">
        <f t="shared" si="4"/>
        <v>0.22550675945519444</v>
      </c>
      <c r="F170" s="36">
        <f t="shared" si="5"/>
        <v>0.2255</v>
      </c>
      <c r="G170" s="68"/>
      <c r="I170" s="42"/>
    </row>
    <row r="171" spans="1:9" ht="15" customHeight="1" thickBot="1">
      <c r="A171" s="34"/>
      <c r="B171" s="7" t="s">
        <v>51</v>
      </c>
      <c r="C171" s="25">
        <v>75.51692206187039</v>
      </c>
      <c r="D171" s="25">
        <v>0.35864707960896797</v>
      </c>
      <c r="E171" s="70">
        <f t="shared" si="4"/>
        <v>0.4749227985154525</v>
      </c>
      <c r="F171" s="36">
        <f t="shared" si="5"/>
        <v>0.4749</v>
      </c>
      <c r="G171" s="68">
        <f>SUM(E167:E171)</f>
        <v>0.8701137959229435</v>
      </c>
      <c r="I171" s="42"/>
    </row>
    <row r="172" spans="1:148" s="67" customFormat="1" ht="13.5" thickBot="1">
      <c r="A172" s="33" t="s">
        <v>141</v>
      </c>
      <c r="B172" s="6" t="s">
        <v>45</v>
      </c>
      <c r="C172" s="25">
        <v>75.51692206187039</v>
      </c>
      <c r="D172" s="25">
        <v>0.10329878120468708</v>
      </c>
      <c r="E172" s="70">
        <f t="shared" si="4"/>
        <v>0.13678891880690694</v>
      </c>
      <c r="F172" s="36">
        <f t="shared" si="5"/>
        <v>0.1368</v>
      </c>
      <c r="G172" s="74">
        <f>SUM(E172:E172)</f>
        <v>0.13678891880690694</v>
      </c>
      <c r="H172" s="30"/>
      <c r="I172" s="30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</row>
    <row r="173" spans="2:9" ht="12.75">
      <c r="B173" s="6" t="s">
        <v>199</v>
      </c>
      <c r="C173" s="25">
        <v>75.51692206187039</v>
      </c>
      <c r="D173" s="66">
        <v>0.6425397739959678</v>
      </c>
      <c r="E173" s="70">
        <f t="shared" si="4"/>
        <v>0.850855353280342</v>
      </c>
      <c r="F173" s="36">
        <f t="shared" si="5"/>
        <v>0.8509</v>
      </c>
      <c r="G173" s="74">
        <f>SUM(E173:E173)</f>
        <v>0.850855353280342</v>
      </c>
      <c r="I173" s="41"/>
    </row>
    <row r="174" spans="3:7" ht="12.75">
      <c r="C174" s="40"/>
      <c r="G174" s="68">
        <f>SUM(G2:G173)</f>
        <v>100.00000000000003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6"/>
  <sheetViews>
    <sheetView view="pageBreakPreview" zoomScaleNormal="75" zoomScaleSheetLayoutView="100" zoomScalePageLayoutView="0" workbookViewId="0" topLeftCell="A52">
      <selection activeCell="I20" sqref="I20"/>
    </sheetView>
  </sheetViews>
  <sheetFormatPr defaultColWidth="9.140625" defaultRowHeight="12.75"/>
  <cols>
    <col min="1" max="1" width="23.140625" style="0" customWidth="1"/>
    <col min="2" max="2" width="20.57421875" style="84" customWidth="1"/>
    <col min="3" max="3" width="14.421875" style="113" customWidth="1"/>
    <col min="4" max="4" width="11.421875" style="99" customWidth="1"/>
    <col min="9" max="9" width="10.57421875" style="0" bestFit="1" customWidth="1"/>
    <col min="10" max="10" width="20.140625" style="0" customWidth="1"/>
    <col min="11" max="11" width="10.57421875" style="0" bestFit="1" customWidth="1"/>
  </cols>
  <sheetData>
    <row r="1" spans="1:7" s="87" customFormat="1" ht="12.75">
      <c r="A1" s="85" t="s">
        <v>1</v>
      </c>
      <c r="B1" s="86" t="s">
        <v>214</v>
      </c>
      <c r="C1" s="111" t="s">
        <v>221</v>
      </c>
      <c r="D1" s="130" t="s">
        <v>222</v>
      </c>
      <c r="E1" s="131"/>
      <c r="F1" s="131"/>
      <c r="G1" s="87" t="s">
        <v>294</v>
      </c>
    </row>
    <row r="2" spans="1:13" s="87" customFormat="1" ht="12.75">
      <c r="A2" s="88" t="s">
        <v>33</v>
      </c>
      <c r="B2" s="96">
        <f>'INDICE UCs'!G4</f>
        <v>11.252964324783102</v>
      </c>
      <c r="C2" s="111">
        <f>ROUND(B2,4)</f>
        <v>11.253</v>
      </c>
      <c r="D2" s="90">
        <v>11.2528</v>
      </c>
      <c r="G2" s="90">
        <f>D2*70/100</f>
        <v>7.87696</v>
      </c>
      <c r="H2" s="90"/>
      <c r="J2" s="90"/>
      <c r="K2" s="90"/>
      <c r="M2" s="129"/>
    </row>
    <row r="3" spans="1:13" s="87" customFormat="1" ht="12.75">
      <c r="A3" s="88" t="s">
        <v>10</v>
      </c>
      <c r="B3" s="96">
        <f>'INDICE UCs'!G9</f>
        <v>0.5268226657615971</v>
      </c>
      <c r="C3" s="111">
        <f aca="true" t="shared" si="0" ref="C3:C67">ROUND(B3,4)</f>
        <v>0.5268</v>
      </c>
      <c r="D3" s="90">
        <v>0.5268</v>
      </c>
      <c r="G3" s="90">
        <f aca="true" t="shared" si="1" ref="G3:G66">D3*70/100</f>
        <v>0.36876000000000003</v>
      </c>
      <c r="H3" s="90"/>
      <c r="J3" s="90"/>
      <c r="K3" s="90"/>
      <c r="M3" s="128"/>
    </row>
    <row r="4" spans="1:13" s="87" customFormat="1" ht="12.75">
      <c r="A4" s="88" t="s">
        <v>36</v>
      </c>
      <c r="B4" s="96">
        <f>'INDICE UCs'!G10</f>
        <v>4.084287162573066E-05</v>
      </c>
      <c r="C4" s="111">
        <f t="shared" si="0"/>
        <v>0</v>
      </c>
      <c r="D4" s="90">
        <v>0.0001</v>
      </c>
      <c r="G4" s="90">
        <f t="shared" si="1"/>
        <v>7.000000000000001E-05</v>
      </c>
      <c r="H4" s="90"/>
      <c r="J4" s="90"/>
      <c r="K4" s="90"/>
      <c r="M4" s="128"/>
    </row>
    <row r="5" spans="1:13" s="87" customFormat="1" ht="12.75">
      <c r="A5" s="88" t="s">
        <v>185</v>
      </c>
      <c r="B5" s="96">
        <f>'INDICE UCs'!G11</f>
        <v>0.2531379950934058</v>
      </c>
      <c r="C5" s="111">
        <f t="shared" si="0"/>
        <v>0.2531</v>
      </c>
      <c r="D5" s="90">
        <v>0.2531</v>
      </c>
      <c r="G5" s="90">
        <f t="shared" si="1"/>
        <v>0.17717</v>
      </c>
      <c r="H5" s="90"/>
      <c r="J5" s="90"/>
      <c r="K5" s="90"/>
      <c r="M5" s="128"/>
    </row>
    <row r="6" spans="1:13" s="87" customFormat="1" ht="12.75">
      <c r="A6" s="89" t="s">
        <v>101</v>
      </c>
      <c r="B6" s="96">
        <f>'INDICE UCs'!G12</f>
        <v>0.0012543890052051467</v>
      </c>
      <c r="C6" s="111">
        <f t="shared" si="0"/>
        <v>0.0013</v>
      </c>
      <c r="D6" s="90">
        <v>0.0013</v>
      </c>
      <c r="G6" s="90">
        <f t="shared" si="1"/>
        <v>0.00091</v>
      </c>
      <c r="H6" s="90"/>
      <c r="J6" s="90"/>
      <c r="K6" s="90"/>
      <c r="M6" s="128"/>
    </row>
    <row r="7" spans="1:251" s="87" customFormat="1" ht="12.75">
      <c r="A7" s="88" t="s">
        <v>31</v>
      </c>
      <c r="B7" s="96">
        <f>'INDICE UCs'!G19</f>
        <v>0.868824733522525</v>
      </c>
      <c r="C7" s="111">
        <f t="shared" si="0"/>
        <v>0.8688</v>
      </c>
      <c r="D7" s="90">
        <v>0.8688</v>
      </c>
      <c r="E7" s="115"/>
      <c r="F7" s="115"/>
      <c r="G7" s="90">
        <f t="shared" si="1"/>
        <v>0.60816</v>
      </c>
      <c r="H7" s="90"/>
      <c r="J7" s="90"/>
      <c r="K7" s="90"/>
      <c r="M7" s="128"/>
      <c r="IQ7" s="90">
        <f>SUM(B7:IP7)</f>
        <v>3.214584733522525</v>
      </c>
    </row>
    <row r="8" spans="1:13" s="87" customFormat="1" ht="12.75">
      <c r="A8" s="88" t="s">
        <v>69</v>
      </c>
      <c r="B8" s="96">
        <f>'INDICE UCs'!G20</f>
        <v>0.06054249045814805</v>
      </c>
      <c r="C8" s="111">
        <f t="shared" si="0"/>
        <v>0.0605</v>
      </c>
      <c r="D8" s="90">
        <v>0.0605</v>
      </c>
      <c r="E8" s="38"/>
      <c r="F8" s="115"/>
      <c r="G8" s="90">
        <f t="shared" si="1"/>
        <v>0.04234999999999999</v>
      </c>
      <c r="H8" s="90"/>
      <c r="J8" s="90"/>
      <c r="K8" s="90"/>
      <c r="M8" s="128"/>
    </row>
    <row r="9" spans="1:13" s="87" customFormat="1" ht="12.75">
      <c r="A9" s="88" t="s">
        <v>192</v>
      </c>
      <c r="B9" s="96">
        <f>'INDICE UCs'!G21</f>
        <v>0.010331270396532383</v>
      </c>
      <c r="C9" s="111">
        <f t="shared" si="0"/>
        <v>0.0103</v>
      </c>
      <c r="D9" s="90">
        <v>0.0103</v>
      </c>
      <c r="E9" s="115"/>
      <c r="F9" s="115"/>
      <c r="G9" s="90">
        <f t="shared" si="1"/>
        <v>0.007209999999999999</v>
      </c>
      <c r="H9" s="90"/>
      <c r="J9" s="90"/>
      <c r="K9" s="90"/>
      <c r="M9" s="128"/>
    </row>
    <row r="10" spans="1:13" s="87" customFormat="1" ht="12.75">
      <c r="A10" s="88" t="s">
        <v>219</v>
      </c>
      <c r="B10" s="96">
        <f>'INDICE UCs'!G22</f>
        <v>0.616644618597305</v>
      </c>
      <c r="C10" s="111">
        <f t="shared" si="0"/>
        <v>0.6166</v>
      </c>
      <c r="D10" s="90">
        <v>0.6166</v>
      </c>
      <c r="G10" s="90">
        <f t="shared" si="1"/>
        <v>0.43162000000000006</v>
      </c>
      <c r="H10" s="90"/>
      <c r="J10" s="90"/>
      <c r="K10" s="90"/>
      <c r="M10" s="128"/>
    </row>
    <row r="11" spans="1:13" s="87" customFormat="1" ht="12.75">
      <c r="A11" s="88" t="s">
        <v>23</v>
      </c>
      <c r="B11" s="96">
        <f>'INDICE UCs'!G23</f>
        <v>0.5712271605201469</v>
      </c>
      <c r="C11" s="111">
        <f t="shared" si="0"/>
        <v>0.5712</v>
      </c>
      <c r="D11" s="90">
        <v>0.5712</v>
      </c>
      <c r="G11" s="90">
        <f t="shared" si="1"/>
        <v>0.39984000000000003</v>
      </c>
      <c r="H11" s="90"/>
      <c r="J11" s="90"/>
      <c r="K11" s="90"/>
      <c r="M11" s="128"/>
    </row>
    <row r="12" spans="1:13" s="87" customFormat="1" ht="12.75">
      <c r="A12" s="89" t="s">
        <v>63</v>
      </c>
      <c r="B12" s="96">
        <f>'INDICE UCs'!G26</f>
        <v>0.3003503196907005</v>
      </c>
      <c r="C12" s="111">
        <f t="shared" si="0"/>
        <v>0.3004</v>
      </c>
      <c r="D12" s="90">
        <v>0.3004</v>
      </c>
      <c r="G12" s="90">
        <f t="shared" si="1"/>
        <v>0.21028</v>
      </c>
      <c r="H12" s="90"/>
      <c r="J12" s="90"/>
      <c r="K12" s="90"/>
      <c r="M12" s="128"/>
    </row>
    <row r="13" spans="1:13" s="87" customFormat="1" ht="12.75">
      <c r="A13" s="89" t="s">
        <v>165</v>
      </c>
      <c r="B13" s="96">
        <f>'INDICE UCs'!G28</f>
        <v>8.66330003578572</v>
      </c>
      <c r="C13" s="111">
        <f t="shared" si="0"/>
        <v>8.6633</v>
      </c>
      <c r="D13" s="90">
        <v>8.6633</v>
      </c>
      <c r="G13" s="90">
        <f t="shared" si="1"/>
        <v>6.064309999999999</v>
      </c>
      <c r="H13" s="90"/>
      <c r="J13" s="90"/>
      <c r="K13" s="90"/>
      <c r="M13" s="128"/>
    </row>
    <row r="14" spans="1:13" s="87" customFormat="1" ht="12.75">
      <c r="A14" s="89" t="s">
        <v>32</v>
      </c>
      <c r="B14" s="96">
        <f>'INDICE UCs'!G35</f>
        <v>6.932575452859459</v>
      </c>
      <c r="C14" s="111">
        <f t="shared" si="0"/>
        <v>6.9326</v>
      </c>
      <c r="D14" s="90">
        <v>6.9326</v>
      </c>
      <c r="G14" s="90">
        <f t="shared" si="1"/>
        <v>4.8528199999999995</v>
      </c>
      <c r="H14" s="90"/>
      <c r="J14" s="90"/>
      <c r="K14" s="90"/>
      <c r="M14" s="128"/>
    </row>
    <row r="15" spans="1:13" s="87" customFormat="1" ht="12.75">
      <c r="A15" s="88" t="s">
        <v>72</v>
      </c>
      <c r="B15" s="96">
        <f>'INDICE UCs'!G36</f>
        <v>0.015971839697601443</v>
      </c>
      <c r="C15" s="111">
        <f t="shared" si="0"/>
        <v>0.016</v>
      </c>
      <c r="D15" s="90">
        <v>0.016</v>
      </c>
      <c r="G15" s="90">
        <f t="shared" si="1"/>
        <v>0.011200000000000002</v>
      </c>
      <c r="H15" s="90"/>
      <c r="J15" s="90"/>
      <c r="K15" s="90"/>
      <c r="M15" s="128"/>
    </row>
    <row r="16" spans="1:13" s="87" customFormat="1" ht="12.75">
      <c r="A16" s="88" t="s">
        <v>73</v>
      </c>
      <c r="B16" s="96">
        <f>'INDICE UCs'!G37</f>
        <v>0.17424546275852357</v>
      </c>
      <c r="C16" s="111">
        <f t="shared" si="0"/>
        <v>0.1742</v>
      </c>
      <c r="D16" s="90">
        <v>0.1742</v>
      </c>
      <c r="G16" s="90">
        <f t="shared" si="1"/>
        <v>0.12193999999999999</v>
      </c>
      <c r="H16" s="90"/>
      <c r="J16" s="90"/>
      <c r="K16" s="90"/>
      <c r="M16" s="128"/>
    </row>
    <row r="17" spans="1:13" s="87" customFormat="1" ht="12.75">
      <c r="A17" s="88" t="s">
        <v>102</v>
      </c>
      <c r="B17" s="96">
        <f>'INDICE UCs'!G38</f>
        <v>0.009682508537535871</v>
      </c>
      <c r="C17" s="111">
        <f t="shared" si="0"/>
        <v>0.0097</v>
      </c>
      <c r="D17" s="90">
        <v>0.0097</v>
      </c>
      <c r="G17" s="90">
        <f t="shared" si="1"/>
        <v>0.006790000000000001</v>
      </c>
      <c r="H17" s="90"/>
      <c r="J17" s="90"/>
      <c r="K17" s="90"/>
      <c r="M17" s="128"/>
    </row>
    <row r="18" spans="1:13" s="87" customFormat="1" ht="12.75">
      <c r="A18" s="88" t="s">
        <v>19</v>
      </c>
      <c r="B18" s="96">
        <f>'INDICE UCs'!G44</f>
        <v>0.21222491759699177</v>
      </c>
      <c r="C18" s="111">
        <f t="shared" si="0"/>
        <v>0.2122</v>
      </c>
      <c r="D18" s="90">
        <v>0.2122</v>
      </c>
      <c r="G18" s="90">
        <f t="shared" si="1"/>
        <v>0.14854</v>
      </c>
      <c r="H18" s="90"/>
      <c r="J18" s="90"/>
      <c r="K18" s="90"/>
      <c r="M18" s="128"/>
    </row>
    <row r="19" spans="1:13" s="87" customFormat="1" ht="12.75">
      <c r="A19" s="88" t="s">
        <v>195</v>
      </c>
      <c r="B19" s="96">
        <f>'INDICE UCs'!G45</f>
        <v>0.9050068880002888</v>
      </c>
      <c r="C19" s="111">
        <f t="shared" si="0"/>
        <v>0.905</v>
      </c>
      <c r="D19" s="90">
        <v>0.905</v>
      </c>
      <c r="G19" s="90">
        <f t="shared" si="1"/>
        <v>0.6335000000000001</v>
      </c>
      <c r="H19" s="90"/>
      <c r="J19" s="90"/>
      <c r="K19" s="90"/>
      <c r="M19" s="128"/>
    </row>
    <row r="20" spans="1:13" s="87" customFormat="1" ht="12.75">
      <c r="A20" s="88" t="s">
        <v>196</v>
      </c>
      <c r="B20" s="96">
        <f>'INDICE UCs'!G46</f>
        <v>0.3116632505368762</v>
      </c>
      <c r="C20" s="111">
        <f t="shared" si="0"/>
        <v>0.3117</v>
      </c>
      <c r="D20" s="90">
        <v>0.3117</v>
      </c>
      <c r="G20" s="90">
        <f t="shared" si="1"/>
        <v>0.21819</v>
      </c>
      <c r="H20" s="90"/>
      <c r="J20" s="90"/>
      <c r="K20" s="90"/>
      <c r="M20" s="128"/>
    </row>
    <row r="21" spans="1:13" s="87" customFormat="1" ht="12.75">
      <c r="A21" s="88" t="s">
        <v>153</v>
      </c>
      <c r="B21" s="96">
        <f>'INDICE UCs'!G47</f>
        <v>1.1435901148823229</v>
      </c>
      <c r="C21" s="111">
        <f t="shared" si="0"/>
        <v>1.1436</v>
      </c>
      <c r="D21" s="90">
        <v>1.1436</v>
      </c>
      <c r="G21" s="90">
        <f t="shared" si="1"/>
        <v>0.8005199999999999</v>
      </c>
      <c r="H21" s="90"/>
      <c r="J21" s="90"/>
      <c r="K21" s="90"/>
      <c r="M21" s="128"/>
    </row>
    <row r="22" spans="1:13" s="87" customFormat="1" ht="12.75">
      <c r="A22" s="88" t="s">
        <v>105</v>
      </c>
      <c r="B22" s="96">
        <f>'INDICE UCs'!G51</f>
        <v>0.1470749776513326</v>
      </c>
      <c r="C22" s="111">
        <f t="shared" si="0"/>
        <v>0.1471</v>
      </c>
      <c r="D22" s="90">
        <v>0.1471</v>
      </c>
      <c r="G22" s="90">
        <f t="shared" si="1"/>
        <v>0.10297</v>
      </c>
      <c r="H22" s="90"/>
      <c r="J22" s="90"/>
      <c r="K22" s="90"/>
      <c r="M22" s="128"/>
    </row>
    <row r="23" spans="1:13" s="87" customFormat="1" ht="12.75">
      <c r="A23" s="88" t="s">
        <v>11</v>
      </c>
      <c r="B23" s="96">
        <f>'INDICE UCs'!G54</f>
        <v>1.5239083593373486</v>
      </c>
      <c r="C23" s="111">
        <f t="shared" si="0"/>
        <v>1.5239</v>
      </c>
      <c r="D23" s="90">
        <v>1.5239</v>
      </c>
      <c r="G23" s="90">
        <f t="shared" si="1"/>
        <v>1.06673</v>
      </c>
      <c r="H23" s="90"/>
      <c r="J23" s="90"/>
      <c r="K23" s="90"/>
      <c r="M23" s="128"/>
    </row>
    <row r="24" spans="1:13" s="87" customFormat="1" ht="12.75">
      <c r="A24" s="89" t="s">
        <v>30</v>
      </c>
      <c r="B24" s="96">
        <f>'INDICE UCs'!G69</f>
        <v>1.3979855448186418</v>
      </c>
      <c r="C24" s="111">
        <f t="shared" si="0"/>
        <v>1.398</v>
      </c>
      <c r="D24" s="90">
        <v>1.398</v>
      </c>
      <c r="G24" s="90">
        <f t="shared" si="1"/>
        <v>0.9786</v>
      </c>
      <c r="H24" s="90"/>
      <c r="J24" s="90"/>
      <c r="K24" s="90"/>
      <c r="M24" s="128"/>
    </row>
    <row r="25" spans="1:13" s="87" customFormat="1" ht="12.75">
      <c r="A25" s="88" t="s">
        <v>35</v>
      </c>
      <c r="B25" s="96">
        <f>'INDICE UCs'!G75</f>
        <v>4.355737094420454</v>
      </c>
      <c r="C25" s="111">
        <f t="shared" si="0"/>
        <v>4.3557</v>
      </c>
      <c r="D25" s="90">
        <v>4.3557</v>
      </c>
      <c r="G25" s="90">
        <f t="shared" si="1"/>
        <v>3.04899</v>
      </c>
      <c r="H25" s="90"/>
      <c r="J25" s="90"/>
      <c r="K25" s="90"/>
      <c r="M25" s="128"/>
    </row>
    <row r="26" spans="1:13" s="87" customFormat="1" ht="12.75">
      <c r="A26" s="88" t="s">
        <v>8</v>
      </c>
      <c r="B26" s="96">
        <f>'INDICE UCs'!G78</f>
        <v>0.07780387580248044</v>
      </c>
      <c r="C26" s="111">
        <f t="shared" si="0"/>
        <v>0.0778</v>
      </c>
      <c r="D26" s="90">
        <v>0.0778</v>
      </c>
      <c r="G26" s="90">
        <f t="shared" si="1"/>
        <v>0.054459999999999995</v>
      </c>
      <c r="H26" s="90"/>
      <c r="J26" s="90"/>
      <c r="K26" s="90"/>
      <c r="M26" s="128"/>
    </row>
    <row r="27" spans="1:13" s="87" customFormat="1" ht="12.75">
      <c r="A27" s="88" t="s">
        <v>181</v>
      </c>
      <c r="B27" s="96">
        <f>'INDICE UCs'!G79</f>
        <v>0.5543203651033164</v>
      </c>
      <c r="C27" s="111">
        <f t="shared" si="0"/>
        <v>0.5543</v>
      </c>
      <c r="D27" s="90">
        <v>0.5543</v>
      </c>
      <c r="G27" s="90">
        <f t="shared" si="1"/>
        <v>0.38801</v>
      </c>
      <c r="H27" s="90"/>
      <c r="J27" s="90"/>
      <c r="K27" s="90"/>
      <c r="M27" s="128"/>
    </row>
    <row r="28" spans="1:13" s="87" customFormat="1" ht="12.75">
      <c r="A28" s="88" t="s">
        <v>77</v>
      </c>
      <c r="B28" s="96">
        <f>'INDICE UCs'!G82</f>
        <v>1.5243297168616994</v>
      </c>
      <c r="C28" s="111">
        <f t="shared" si="0"/>
        <v>1.5243</v>
      </c>
      <c r="D28" s="90">
        <v>1.5243</v>
      </c>
      <c r="G28" s="90">
        <f t="shared" si="1"/>
        <v>1.06701</v>
      </c>
      <c r="H28" s="90"/>
      <c r="J28" s="90"/>
      <c r="K28" s="90"/>
      <c r="M28" s="128"/>
    </row>
    <row r="29" spans="1:13" s="87" customFormat="1" ht="12.75">
      <c r="A29" s="88" t="s">
        <v>79</v>
      </c>
      <c r="B29" s="96">
        <f>'INDICE UCs'!G83</f>
        <v>0.024296382583256775</v>
      </c>
      <c r="C29" s="111">
        <f t="shared" si="0"/>
        <v>0.0243</v>
      </c>
      <c r="D29" s="90">
        <v>0.0243</v>
      </c>
      <c r="G29" s="90">
        <f t="shared" si="1"/>
        <v>0.017009999999999997</v>
      </c>
      <c r="H29" s="90"/>
      <c r="J29" s="90"/>
      <c r="K29" s="90"/>
      <c r="M29" s="128"/>
    </row>
    <row r="30" spans="1:13" s="87" customFormat="1" ht="12.75">
      <c r="A30" s="88" t="s">
        <v>81</v>
      </c>
      <c r="B30" s="96">
        <f>'INDICE UCs'!G85</f>
        <v>0.163647220339149</v>
      </c>
      <c r="C30" s="111">
        <f t="shared" si="0"/>
        <v>0.1636</v>
      </c>
      <c r="D30" s="90">
        <v>0.1636</v>
      </c>
      <c r="G30" s="90">
        <f t="shared" si="1"/>
        <v>0.11452</v>
      </c>
      <c r="H30" s="90"/>
      <c r="J30" s="90"/>
      <c r="K30" s="90"/>
      <c r="M30" s="128"/>
    </row>
    <row r="31" spans="1:13" s="87" customFormat="1" ht="12.75">
      <c r="A31" s="88" t="s">
        <v>12</v>
      </c>
      <c r="B31" s="96">
        <f>'INDICE UCs'!G90</f>
        <v>3.5255092064755917</v>
      </c>
      <c r="C31" s="111">
        <f t="shared" si="0"/>
        <v>3.5255</v>
      </c>
      <c r="D31" s="90">
        <v>3.5255</v>
      </c>
      <c r="G31" s="90">
        <f t="shared" si="1"/>
        <v>2.46785</v>
      </c>
      <c r="H31" s="90"/>
      <c r="J31" s="90"/>
      <c r="K31" s="90"/>
      <c r="M31" s="128"/>
    </row>
    <row r="32" spans="1:13" s="87" customFormat="1" ht="12.75">
      <c r="A32" s="88" t="s">
        <v>182</v>
      </c>
      <c r="B32" s="96">
        <f>'INDICE UCs'!G91</f>
        <v>0.6077778158226476</v>
      </c>
      <c r="C32" s="111">
        <f t="shared" si="0"/>
        <v>0.6078</v>
      </c>
      <c r="D32" s="90">
        <v>0.6078</v>
      </c>
      <c r="G32" s="90">
        <f t="shared" si="1"/>
        <v>0.42546</v>
      </c>
      <c r="H32" s="90"/>
      <c r="J32" s="90"/>
      <c r="K32" s="90"/>
      <c r="M32" s="128"/>
    </row>
    <row r="33" spans="1:13" s="87" customFormat="1" ht="12.75">
      <c r="A33" s="88" t="s">
        <v>147</v>
      </c>
      <c r="B33" s="96">
        <f>'INDICE UCs'!G92</f>
        <v>0.4754591094423677</v>
      </c>
      <c r="C33" s="111">
        <f t="shared" si="0"/>
        <v>0.4755</v>
      </c>
      <c r="D33" s="90">
        <v>0.4755</v>
      </c>
      <c r="G33" s="90">
        <f t="shared" si="1"/>
        <v>0.33285</v>
      </c>
      <c r="H33" s="90"/>
      <c r="J33" s="90"/>
      <c r="K33" s="90"/>
      <c r="M33" s="128"/>
    </row>
    <row r="34" spans="1:13" s="87" customFormat="1" ht="12.75">
      <c r="A34" s="88" t="s">
        <v>13</v>
      </c>
      <c r="B34" s="96">
        <f>'INDICE UCs'!G94</f>
        <v>0.3672284514698383</v>
      </c>
      <c r="C34" s="111">
        <f t="shared" si="0"/>
        <v>0.3672</v>
      </c>
      <c r="D34" s="90">
        <v>0.3672</v>
      </c>
      <c r="G34" s="90">
        <f t="shared" si="1"/>
        <v>0.25704</v>
      </c>
      <c r="H34" s="90"/>
      <c r="J34" s="90"/>
      <c r="K34" s="90"/>
      <c r="M34" s="128"/>
    </row>
    <row r="35" spans="1:13" s="87" customFormat="1" ht="12.75">
      <c r="A35" s="88" t="s">
        <v>200</v>
      </c>
      <c r="B35" s="96">
        <f>'INDICE UCs'!G95</f>
        <v>0.6636012745359517</v>
      </c>
      <c r="C35" s="111">
        <f t="shared" si="0"/>
        <v>0.6636</v>
      </c>
      <c r="D35" s="90">
        <v>0.6636</v>
      </c>
      <c r="G35" s="90">
        <f t="shared" si="1"/>
        <v>0.46452</v>
      </c>
      <c r="H35" s="90"/>
      <c r="J35" s="90"/>
      <c r="K35" s="90"/>
      <c r="M35" s="128"/>
    </row>
    <row r="36" spans="1:13" s="87" customFormat="1" ht="12.75">
      <c r="A36" s="88" t="s">
        <v>85</v>
      </c>
      <c r="B36" s="96">
        <f>'INDICE UCs'!G96</f>
        <v>0.2581515091865493</v>
      </c>
      <c r="C36" s="111">
        <f t="shared" si="0"/>
        <v>0.2582</v>
      </c>
      <c r="D36" s="90">
        <v>0.2582</v>
      </c>
      <c r="G36" s="90">
        <f t="shared" si="1"/>
        <v>0.18073999999999998</v>
      </c>
      <c r="H36" s="90"/>
      <c r="J36" s="90"/>
      <c r="K36" s="90"/>
      <c r="M36" s="128"/>
    </row>
    <row r="37" spans="1:13" s="87" customFormat="1" ht="12.75">
      <c r="A37" s="88" t="s">
        <v>21</v>
      </c>
      <c r="B37" s="96">
        <f>'INDICE UCs'!G98</f>
        <v>0.5569706642246988</v>
      </c>
      <c r="C37" s="111">
        <f t="shared" si="0"/>
        <v>0.557</v>
      </c>
      <c r="D37" s="90">
        <v>0.557</v>
      </c>
      <c r="G37" s="90">
        <f t="shared" si="1"/>
        <v>0.3899</v>
      </c>
      <c r="H37" s="90"/>
      <c r="J37" s="90"/>
      <c r="K37" s="90"/>
      <c r="M37" s="128"/>
    </row>
    <row r="38" spans="1:13" s="87" customFormat="1" ht="12.75">
      <c r="A38" s="88" t="s">
        <v>24</v>
      </c>
      <c r="B38" s="96">
        <f>'INDICE UCs'!G99</f>
        <v>0.19724630435758217</v>
      </c>
      <c r="C38" s="111">
        <f t="shared" si="0"/>
        <v>0.1972</v>
      </c>
      <c r="D38" s="90">
        <v>0.1972</v>
      </c>
      <c r="G38" s="90">
        <f t="shared" si="1"/>
        <v>0.13804</v>
      </c>
      <c r="H38" s="90"/>
      <c r="J38" s="90"/>
      <c r="K38" s="90"/>
      <c r="M38" s="128"/>
    </row>
    <row r="39" spans="1:13" s="87" customFormat="1" ht="12.75">
      <c r="A39" s="88" t="s">
        <v>14</v>
      </c>
      <c r="B39" s="96">
        <f>'INDICE UCs'!G101</f>
        <v>2.361389368784108</v>
      </c>
      <c r="C39" s="111">
        <f t="shared" si="0"/>
        <v>2.3614</v>
      </c>
      <c r="D39" s="90">
        <v>2.3614</v>
      </c>
      <c r="G39" s="90">
        <f t="shared" si="1"/>
        <v>1.6529800000000001</v>
      </c>
      <c r="H39" s="90"/>
      <c r="J39" s="90"/>
      <c r="K39" s="90"/>
      <c r="M39" s="128"/>
    </row>
    <row r="40" spans="1:13" s="87" customFormat="1" ht="12.75">
      <c r="A40" s="88" t="s">
        <v>44</v>
      </c>
      <c r="B40" s="96">
        <f>'INDICE UCs'!G105</f>
        <v>2.1921841703943556</v>
      </c>
      <c r="C40" s="111">
        <f t="shared" si="0"/>
        <v>2.1922</v>
      </c>
      <c r="D40" s="90">
        <v>2.1922</v>
      </c>
      <c r="G40" s="90">
        <f t="shared" si="1"/>
        <v>1.53454</v>
      </c>
      <c r="H40" s="90"/>
      <c r="J40" s="90"/>
      <c r="K40" s="90"/>
      <c r="M40" s="128"/>
    </row>
    <row r="41" spans="1:13" s="87" customFormat="1" ht="12.75">
      <c r="A41" s="88" t="s">
        <v>150</v>
      </c>
      <c r="B41" s="96">
        <f>'INDICE UCs'!G107</f>
        <v>10.512507369043064</v>
      </c>
      <c r="C41" s="111">
        <f t="shared" si="0"/>
        <v>10.5125</v>
      </c>
      <c r="D41" s="90">
        <v>10.5125</v>
      </c>
      <c r="G41" s="90">
        <f t="shared" si="1"/>
        <v>7.35875</v>
      </c>
      <c r="H41" s="90"/>
      <c r="J41" s="90"/>
      <c r="K41" s="90"/>
      <c r="M41" s="128"/>
    </row>
    <row r="42" spans="1:13" s="87" customFormat="1" ht="12.75">
      <c r="A42" s="88" t="s">
        <v>149</v>
      </c>
      <c r="B42" s="96">
        <f>'INDICE UCs'!G109</f>
        <v>0.6515184175774045</v>
      </c>
      <c r="C42" s="111">
        <f t="shared" si="0"/>
        <v>0.6515</v>
      </c>
      <c r="D42" s="90">
        <v>0.6515</v>
      </c>
      <c r="G42" s="90">
        <f t="shared" si="1"/>
        <v>0.45604999999999996</v>
      </c>
      <c r="H42" s="90"/>
      <c r="J42" s="90"/>
      <c r="K42" s="90"/>
      <c r="M42" s="128"/>
    </row>
    <row r="43" spans="1:13" s="87" customFormat="1" ht="12.75">
      <c r="A43" s="88" t="s">
        <v>223</v>
      </c>
      <c r="B43" s="96">
        <f>'INDICE UCs'!G110</f>
        <v>0.20800977505632595</v>
      </c>
      <c r="C43" s="111">
        <f t="shared" si="0"/>
        <v>0.208</v>
      </c>
      <c r="D43" s="90">
        <v>0.208</v>
      </c>
      <c r="G43" s="90">
        <f t="shared" si="1"/>
        <v>0.14559999999999998</v>
      </c>
      <c r="H43" s="90"/>
      <c r="J43" s="90"/>
      <c r="K43" s="90"/>
      <c r="M43" s="128"/>
    </row>
    <row r="44" spans="1:13" s="87" customFormat="1" ht="12.75">
      <c r="A44" s="88" t="s">
        <v>87</v>
      </c>
      <c r="B44" s="96">
        <f>'INDICE UCs'!G112</f>
        <v>0.13006913972719292</v>
      </c>
      <c r="C44" s="111">
        <f t="shared" si="0"/>
        <v>0.1301</v>
      </c>
      <c r="D44" s="90">
        <v>0.1301</v>
      </c>
      <c r="G44" s="90">
        <f t="shared" si="1"/>
        <v>0.09107</v>
      </c>
      <c r="H44" s="90"/>
      <c r="J44" s="90"/>
      <c r="K44" s="90"/>
      <c r="M44" s="128"/>
    </row>
    <row r="45" spans="1:13" s="87" customFormat="1" ht="12.75">
      <c r="A45" s="88" t="s">
        <v>60</v>
      </c>
      <c r="B45" s="96">
        <f>'INDICE UCs'!G114</f>
        <v>0.05180767533530792</v>
      </c>
      <c r="C45" s="111">
        <f t="shared" si="0"/>
        <v>0.0518</v>
      </c>
      <c r="D45" s="90">
        <v>0.0518</v>
      </c>
      <c r="G45" s="90">
        <f t="shared" si="1"/>
        <v>0.03626</v>
      </c>
      <c r="H45" s="90"/>
      <c r="J45" s="90"/>
      <c r="K45" s="90"/>
      <c r="M45" s="128"/>
    </row>
    <row r="46" spans="1:13" s="87" customFormat="1" ht="14.25" customHeight="1">
      <c r="A46" s="89" t="s">
        <v>53</v>
      </c>
      <c r="B46" s="96">
        <f>'INDICE UCs'!G120</f>
        <v>0.394999270386017</v>
      </c>
      <c r="C46" s="111">
        <f t="shared" si="0"/>
        <v>0.395</v>
      </c>
      <c r="D46" s="90">
        <v>0.395</v>
      </c>
      <c r="G46" s="90">
        <f t="shared" si="1"/>
        <v>0.2765</v>
      </c>
      <c r="H46" s="90"/>
      <c r="J46" s="90"/>
      <c r="K46" s="90"/>
      <c r="M46" s="128"/>
    </row>
    <row r="47" spans="1:13" s="87" customFormat="1" ht="12.75">
      <c r="A47" s="88" t="s">
        <v>15</v>
      </c>
      <c r="B47" s="96">
        <f>'INDICE UCs'!G123</f>
        <v>2.2058610573988635</v>
      </c>
      <c r="C47" s="111">
        <f t="shared" si="0"/>
        <v>2.2059</v>
      </c>
      <c r="D47" s="90">
        <v>2.2059</v>
      </c>
      <c r="G47" s="90">
        <f t="shared" si="1"/>
        <v>1.54413</v>
      </c>
      <c r="H47" s="90"/>
      <c r="J47" s="90"/>
      <c r="K47" s="90"/>
      <c r="M47" s="128"/>
    </row>
    <row r="48" spans="1:13" s="87" customFormat="1" ht="12.75">
      <c r="A48" s="88" t="s">
        <v>38</v>
      </c>
      <c r="B48" s="96">
        <f>'INDICE UCs'!G129</f>
        <v>5.875202069882395</v>
      </c>
      <c r="C48" s="111">
        <f t="shared" si="0"/>
        <v>5.8752</v>
      </c>
      <c r="D48" s="90">
        <v>5.8752</v>
      </c>
      <c r="G48" s="90">
        <f t="shared" si="1"/>
        <v>4.11264</v>
      </c>
      <c r="H48" s="90"/>
      <c r="J48" s="90"/>
      <c r="K48" s="90"/>
      <c r="M48" s="128"/>
    </row>
    <row r="49" spans="1:13" s="87" customFormat="1" ht="12.75">
      <c r="A49" s="88" t="s">
        <v>92</v>
      </c>
      <c r="B49" s="96">
        <f>'INDICE UCs'!G130</f>
        <v>0.13295634932978107</v>
      </c>
      <c r="C49" s="111">
        <f t="shared" si="0"/>
        <v>0.133</v>
      </c>
      <c r="D49" s="90">
        <v>0.133</v>
      </c>
      <c r="G49" s="90">
        <f t="shared" si="1"/>
        <v>0.0931</v>
      </c>
      <c r="H49" s="90"/>
      <c r="J49" s="90"/>
      <c r="K49" s="90"/>
      <c r="M49" s="128"/>
    </row>
    <row r="50" spans="1:13" s="87" customFormat="1" ht="12.75">
      <c r="A50" s="88" t="s">
        <v>27</v>
      </c>
      <c r="B50" s="96">
        <f>'INDICE UCs'!G133</f>
        <v>0.15889547056304343</v>
      </c>
      <c r="C50" s="111">
        <f t="shared" si="0"/>
        <v>0.1589</v>
      </c>
      <c r="D50" s="90">
        <v>0.1589</v>
      </c>
      <c r="G50" s="90">
        <f t="shared" si="1"/>
        <v>0.11123000000000001</v>
      </c>
      <c r="H50" s="90"/>
      <c r="J50" s="90"/>
      <c r="K50" s="90"/>
      <c r="M50" s="128"/>
    </row>
    <row r="51" spans="1:13" s="87" customFormat="1" ht="12.75">
      <c r="A51" s="88" t="s">
        <v>28</v>
      </c>
      <c r="B51" s="96">
        <f>'INDICE UCs'!G134</f>
        <v>0.5586085630622866</v>
      </c>
      <c r="C51" s="111">
        <f t="shared" si="0"/>
        <v>0.5586</v>
      </c>
      <c r="D51" s="90">
        <v>0.5586</v>
      </c>
      <c r="G51" s="90">
        <f t="shared" si="1"/>
        <v>0.39102</v>
      </c>
      <c r="H51" s="90"/>
      <c r="J51" s="90"/>
      <c r="K51" s="90"/>
      <c r="M51" s="128"/>
    </row>
    <row r="52" spans="1:13" s="87" customFormat="1" ht="12.75">
      <c r="A52" s="88" t="s">
        <v>273</v>
      </c>
      <c r="B52" s="96">
        <f>'INDICE UCs'!G137</f>
        <v>1.6626597966215995</v>
      </c>
      <c r="C52" s="111">
        <f t="shared" si="0"/>
        <v>1.6627</v>
      </c>
      <c r="D52" s="90">
        <v>1.6627</v>
      </c>
      <c r="G52" s="90">
        <f t="shared" si="1"/>
        <v>1.16389</v>
      </c>
      <c r="H52" s="90"/>
      <c r="J52" s="90"/>
      <c r="K52" s="90"/>
      <c r="M52" s="128"/>
    </row>
    <row r="53" spans="1:13" s="87" customFormat="1" ht="12.75">
      <c r="A53" s="88" t="s">
        <v>281</v>
      </c>
      <c r="B53" s="96">
        <f>'INDICE UCs'!G138</f>
        <v>0.14818873894776274</v>
      </c>
      <c r="C53" s="111">
        <f t="shared" si="0"/>
        <v>0.1482</v>
      </c>
      <c r="D53" s="90">
        <v>0.1482</v>
      </c>
      <c r="G53" s="90">
        <f t="shared" si="1"/>
        <v>0.10374</v>
      </c>
      <c r="H53" s="90"/>
      <c r="J53" s="90"/>
      <c r="K53" s="90"/>
      <c r="M53" s="128"/>
    </row>
    <row r="54" spans="1:13" s="87" customFormat="1" ht="12.75">
      <c r="A54" s="88" t="s">
        <v>16</v>
      </c>
      <c r="B54" s="96">
        <f>'INDICE UCs'!G143</f>
        <v>2.502909733936043</v>
      </c>
      <c r="C54" s="111">
        <f t="shared" si="0"/>
        <v>2.5029</v>
      </c>
      <c r="D54" s="90">
        <v>2.5029</v>
      </c>
      <c r="G54" s="90">
        <f t="shared" si="1"/>
        <v>1.75203</v>
      </c>
      <c r="H54" s="90"/>
      <c r="J54" s="90"/>
      <c r="K54" s="90"/>
      <c r="M54" s="128"/>
    </row>
    <row r="55" spans="1:13" s="87" customFormat="1" ht="12.75">
      <c r="A55" s="88" t="s">
        <v>148</v>
      </c>
      <c r="B55" s="96">
        <f>'INDICE UCs'!G145</f>
        <v>0.04298553261137758</v>
      </c>
      <c r="C55" s="111">
        <f t="shared" si="0"/>
        <v>0.043</v>
      </c>
      <c r="D55" s="90">
        <v>0.043</v>
      </c>
      <c r="G55" s="90">
        <f t="shared" si="1"/>
        <v>0.0301</v>
      </c>
      <c r="H55" s="90"/>
      <c r="J55" s="90"/>
      <c r="K55" s="90"/>
      <c r="M55" s="128"/>
    </row>
    <row r="56" spans="1:13" s="87" customFormat="1" ht="12.75">
      <c r="A56" s="88" t="s">
        <v>42</v>
      </c>
      <c r="B56" s="96">
        <f>'INDICE UCs'!G149</f>
        <v>6.127318540607704</v>
      </c>
      <c r="C56" s="111">
        <f t="shared" si="0"/>
        <v>6.1273</v>
      </c>
      <c r="D56" s="90">
        <v>6.1273</v>
      </c>
      <c r="G56" s="90">
        <f t="shared" si="1"/>
        <v>4.28911</v>
      </c>
      <c r="H56" s="90"/>
      <c r="J56" s="90"/>
      <c r="K56" s="90"/>
      <c r="M56" s="128"/>
    </row>
    <row r="57" spans="1:13" s="87" customFormat="1" ht="12.75">
      <c r="A57" s="88" t="s">
        <v>212</v>
      </c>
      <c r="B57" s="96">
        <f>'INDICE UCs'!G151</f>
        <v>0.3491211431609093</v>
      </c>
      <c r="C57" s="111">
        <f t="shared" si="0"/>
        <v>0.3491</v>
      </c>
      <c r="D57" s="90">
        <v>0.3491</v>
      </c>
      <c r="G57" s="90">
        <f t="shared" si="1"/>
        <v>0.24437</v>
      </c>
      <c r="H57" s="90"/>
      <c r="J57" s="90"/>
      <c r="K57" s="90"/>
      <c r="M57" s="128"/>
    </row>
    <row r="58" spans="1:13" s="115" customFormat="1" ht="12.75">
      <c r="A58" s="88" t="s">
        <v>284</v>
      </c>
      <c r="B58" s="96">
        <f>'INDICE UCs'!G152</f>
        <v>0.24186889658268343</v>
      </c>
      <c r="C58" s="111">
        <f t="shared" si="0"/>
        <v>0.2419</v>
      </c>
      <c r="D58" s="90">
        <v>0.2419</v>
      </c>
      <c r="G58" s="90">
        <f t="shared" si="1"/>
        <v>0.16933</v>
      </c>
      <c r="H58" s="119"/>
      <c r="J58" s="90"/>
      <c r="K58" s="90"/>
      <c r="L58" s="87"/>
      <c r="M58" s="128"/>
    </row>
    <row r="59" spans="1:13" s="87" customFormat="1" ht="12.75">
      <c r="A59" s="88" t="s">
        <v>211</v>
      </c>
      <c r="B59" s="96">
        <f>'INDICE UCs'!G154</f>
        <v>0.02107459712351941</v>
      </c>
      <c r="C59" s="111">
        <f t="shared" si="0"/>
        <v>0.0211</v>
      </c>
      <c r="D59" s="90">
        <v>0.0211</v>
      </c>
      <c r="G59" s="90">
        <f t="shared" si="1"/>
        <v>0.01477</v>
      </c>
      <c r="H59" s="90"/>
      <c r="J59" s="90"/>
      <c r="K59" s="90"/>
      <c r="M59" s="128"/>
    </row>
    <row r="60" spans="1:13" s="87" customFormat="1" ht="12.75">
      <c r="A60" s="88" t="s">
        <v>210</v>
      </c>
      <c r="B60" s="96">
        <f>'INDICE UCs'!G155</f>
        <v>0.023462888261619557</v>
      </c>
      <c r="C60" s="111">
        <f t="shared" si="0"/>
        <v>0.0235</v>
      </c>
      <c r="D60" s="90">
        <v>0.0235</v>
      </c>
      <c r="G60" s="90">
        <f t="shared" si="1"/>
        <v>0.01645</v>
      </c>
      <c r="H60" s="90"/>
      <c r="J60" s="90"/>
      <c r="K60" s="90"/>
      <c r="M60" s="128"/>
    </row>
    <row r="61" spans="1:13" s="87" customFormat="1" ht="12.75">
      <c r="A61" s="88" t="s">
        <v>17</v>
      </c>
      <c r="B61" s="96">
        <f>'INDICE UCs'!G158</f>
        <v>1.6322169385150862</v>
      </c>
      <c r="C61" s="111">
        <f t="shared" si="0"/>
        <v>1.6322</v>
      </c>
      <c r="D61" s="90">
        <v>1.6322</v>
      </c>
      <c r="G61" s="90">
        <f t="shared" si="1"/>
        <v>1.1425400000000001</v>
      </c>
      <c r="H61" s="90"/>
      <c r="J61" s="90"/>
      <c r="K61" s="90"/>
      <c r="M61" s="128"/>
    </row>
    <row r="62" spans="1:13" s="87" customFormat="1" ht="12.75">
      <c r="A62" s="88" t="s">
        <v>96</v>
      </c>
      <c r="B62" s="96">
        <f>'INDICE UCs'!G160</f>
        <v>0.010382832595667161</v>
      </c>
      <c r="C62" s="111">
        <f t="shared" si="0"/>
        <v>0.0104</v>
      </c>
      <c r="D62" s="90">
        <v>0.0104</v>
      </c>
      <c r="G62" s="90">
        <f t="shared" si="1"/>
        <v>0.00728</v>
      </c>
      <c r="H62" s="90"/>
      <c r="J62" s="90"/>
      <c r="K62" s="90"/>
      <c r="M62" s="128"/>
    </row>
    <row r="63" spans="1:13" s="87" customFormat="1" ht="12.75">
      <c r="A63" s="88" t="s">
        <v>151</v>
      </c>
      <c r="B63" s="96">
        <f>'INDICE UCs'!G161</f>
        <v>0.3124769489300772</v>
      </c>
      <c r="C63" s="111">
        <f t="shared" si="0"/>
        <v>0.3125</v>
      </c>
      <c r="D63" s="90">
        <v>0.3125</v>
      </c>
      <c r="G63" s="90">
        <f t="shared" si="1"/>
        <v>0.21875</v>
      </c>
      <c r="H63" s="90"/>
      <c r="J63" s="90"/>
      <c r="K63" s="90"/>
      <c r="M63" s="128"/>
    </row>
    <row r="64" spans="1:13" s="87" customFormat="1" ht="12.75">
      <c r="A64" s="88" t="s">
        <v>99</v>
      </c>
      <c r="B64" s="96">
        <f>'INDICE UCs'!G164</f>
        <v>1.3825769663928709</v>
      </c>
      <c r="C64" s="111">
        <f t="shared" si="0"/>
        <v>1.3826</v>
      </c>
      <c r="D64" s="90">
        <v>1.3826</v>
      </c>
      <c r="G64" s="90">
        <f t="shared" si="1"/>
        <v>0.9678200000000001</v>
      </c>
      <c r="H64" s="90"/>
      <c r="J64" s="90"/>
      <c r="K64" s="90"/>
      <c r="M64" s="128"/>
    </row>
    <row r="65" spans="1:13" s="87" customFormat="1" ht="12.75">
      <c r="A65" s="88" t="s">
        <v>152</v>
      </c>
      <c r="B65" s="96">
        <f>'INDICE UCs'!G166</f>
        <v>8.999540527374217</v>
      </c>
      <c r="C65" s="111">
        <f t="shared" si="0"/>
        <v>8.9995</v>
      </c>
      <c r="D65" s="90">
        <v>8.9995</v>
      </c>
      <c r="G65" s="90">
        <f t="shared" si="1"/>
        <v>6.299649999999999</v>
      </c>
      <c r="H65" s="90"/>
      <c r="J65" s="90"/>
      <c r="K65" s="90"/>
      <c r="M65" s="128"/>
    </row>
    <row r="66" spans="1:13" s="87" customFormat="1" ht="12.75">
      <c r="A66" s="89" t="s">
        <v>51</v>
      </c>
      <c r="B66" s="96">
        <f>'INDICE UCs'!G171</f>
        <v>0.8701137959229435</v>
      </c>
      <c r="C66" s="111">
        <f t="shared" si="0"/>
        <v>0.8701</v>
      </c>
      <c r="D66" s="90">
        <v>0.8701</v>
      </c>
      <c r="G66" s="90">
        <f t="shared" si="1"/>
        <v>0.60907</v>
      </c>
      <c r="H66" s="90"/>
      <c r="J66" s="90"/>
      <c r="K66" s="90"/>
      <c r="M66" s="128"/>
    </row>
    <row r="67" spans="1:13" s="87" customFormat="1" ht="12.75">
      <c r="A67" s="88" t="s">
        <v>45</v>
      </c>
      <c r="B67" s="96">
        <f>'INDICE UCs'!G172</f>
        <v>0.13678891880690694</v>
      </c>
      <c r="C67" s="111">
        <f t="shared" si="0"/>
        <v>0.1368</v>
      </c>
      <c r="D67" s="90">
        <v>0.1368</v>
      </c>
      <c r="G67" s="90">
        <f>D67*70/100</f>
        <v>0.09576000000000001</v>
      </c>
      <c r="H67" s="90"/>
      <c r="J67" s="90"/>
      <c r="K67" s="90"/>
      <c r="M67" s="128"/>
    </row>
    <row r="68" spans="1:13" s="87" customFormat="1" ht="12.75">
      <c r="A68" s="88" t="s">
        <v>199</v>
      </c>
      <c r="B68" s="96">
        <f>'INDICE UCs'!G173</f>
        <v>0.850855353280342</v>
      </c>
      <c r="C68" s="111">
        <f>ROUND(B68,4)</f>
        <v>0.8509</v>
      </c>
      <c r="D68" s="90">
        <v>0.8509</v>
      </c>
      <c r="G68" s="90">
        <f>D68*70/100</f>
        <v>0.59563</v>
      </c>
      <c r="H68" s="90"/>
      <c r="J68" s="90"/>
      <c r="K68" s="90"/>
      <c r="M68" s="128"/>
    </row>
    <row r="69" spans="1:11" s="87" customFormat="1" ht="12.75">
      <c r="A69" s="91" t="s">
        <v>112</v>
      </c>
      <c r="B69" s="92">
        <f>SUM(B2:B68)</f>
        <v>100.00000000000003</v>
      </c>
      <c r="C69" s="111">
        <f>SUM(C2:C68)</f>
        <v>100.00009999999999</v>
      </c>
      <c r="D69" s="90">
        <f>SUM(D2:D68)</f>
        <v>100</v>
      </c>
      <c r="G69" s="90">
        <f>SUM(G2:G68)</f>
        <v>69.99999999999999</v>
      </c>
      <c r="H69" s="90"/>
      <c r="J69" s="90"/>
      <c r="K69" s="127"/>
    </row>
    <row r="70" spans="2:3" s="9" customFormat="1" ht="12.75">
      <c r="B70" s="83"/>
      <c r="C70" s="112"/>
    </row>
    <row r="71" spans="2:4" s="9" customFormat="1" ht="12.75">
      <c r="B71" s="83"/>
      <c r="C71" s="112"/>
      <c r="D71" s="42"/>
    </row>
    <row r="72" spans="2:4" s="9" customFormat="1" ht="12.75">
      <c r="B72" s="83"/>
      <c r="C72" s="112"/>
      <c r="D72" s="42"/>
    </row>
    <row r="73" spans="2:4" s="9" customFormat="1" ht="12.75">
      <c r="B73" s="83"/>
      <c r="C73" s="112"/>
      <c r="D73" s="42"/>
    </row>
    <row r="74" spans="2:4" s="9" customFormat="1" ht="12.75">
      <c r="B74" s="83"/>
      <c r="C74" s="112"/>
      <c r="D74" s="42"/>
    </row>
    <row r="75" ht="12.75">
      <c r="B75" s="83"/>
    </row>
    <row r="76" ht="12.75">
      <c r="B76" s="83"/>
    </row>
    <row r="77" ht="12.75">
      <c r="B77" s="83"/>
    </row>
    <row r="78" ht="12.75">
      <c r="B78" s="83"/>
    </row>
    <row r="79" ht="12.75">
      <c r="B79" s="83"/>
    </row>
    <row r="80" ht="12.75">
      <c r="B80" s="83"/>
    </row>
    <row r="81" ht="12.75">
      <c r="B81" s="83"/>
    </row>
    <row r="82" ht="12.75">
      <c r="B82" s="83"/>
    </row>
    <row r="83" ht="12.75">
      <c r="B83" s="83"/>
    </row>
    <row r="84" ht="12.75">
      <c r="B84" s="83"/>
    </row>
    <row r="85" ht="12.75">
      <c r="B85" s="83"/>
    </row>
    <row r="86" ht="12.75">
      <c r="B86" s="83"/>
    </row>
    <row r="87" ht="12.75">
      <c r="B87" s="83"/>
    </row>
    <row r="88" ht="12.75">
      <c r="B88" s="83"/>
    </row>
    <row r="89" ht="12.75">
      <c r="B89" s="83"/>
    </row>
    <row r="90" ht="12.75">
      <c r="B90" s="83"/>
    </row>
    <row r="91" ht="12.75">
      <c r="B91" s="83"/>
    </row>
    <row r="92" ht="12.75">
      <c r="B92" s="83"/>
    </row>
    <row r="93" ht="12.75">
      <c r="B93" s="83"/>
    </row>
    <row r="94" ht="12.75">
      <c r="B94" s="83"/>
    </row>
    <row r="95" ht="12.75">
      <c r="B95" s="83"/>
    </row>
    <row r="96" ht="12.75">
      <c r="B96" s="8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67">
      <selection activeCell="C77" sqref="C77"/>
    </sheetView>
  </sheetViews>
  <sheetFormatPr defaultColWidth="9.140625" defaultRowHeight="12.75"/>
  <cols>
    <col min="1" max="1" width="24.8515625" style="0" customWidth="1"/>
    <col min="2" max="2" width="16.28125" style="0" customWidth="1"/>
    <col min="3" max="3" width="14.28125" style="0" customWidth="1"/>
    <col min="4" max="4" width="14.8515625" style="0" customWidth="1"/>
  </cols>
  <sheetData>
    <row r="1" spans="1:10" ht="13.5" thickBot="1">
      <c r="A1" s="132" t="s">
        <v>1</v>
      </c>
      <c r="B1" s="133" t="s">
        <v>295</v>
      </c>
      <c r="C1" s="111" t="s">
        <v>296</v>
      </c>
      <c r="D1" s="130" t="s">
        <v>297</v>
      </c>
      <c r="J1" s="138"/>
    </row>
    <row r="2" spans="1:10" ht="13.5" thickBot="1">
      <c r="A2" s="137" t="s">
        <v>298</v>
      </c>
      <c r="B2" s="136"/>
      <c r="C2" s="140">
        <v>1.3702</v>
      </c>
      <c r="D2" s="92">
        <f>SUM(B2:C2)</f>
        <v>1.3702</v>
      </c>
      <c r="J2" s="138"/>
    </row>
    <row r="3" spans="1:10" ht="13.5" thickBot="1">
      <c r="A3" s="134" t="s">
        <v>33</v>
      </c>
      <c r="B3" s="135">
        <v>7.87696</v>
      </c>
      <c r="C3" s="140">
        <v>0.656</v>
      </c>
      <c r="D3" s="92">
        <f aca="true" t="shared" si="0" ref="D3:D70">SUM(B3:C3)</f>
        <v>8.532960000000001</v>
      </c>
      <c r="J3" s="138"/>
    </row>
    <row r="4" spans="1:10" ht="13.5" thickBot="1">
      <c r="A4" s="88" t="s">
        <v>10</v>
      </c>
      <c r="B4" s="92">
        <v>0.36876000000000003</v>
      </c>
      <c r="C4" s="142">
        <v>0</v>
      </c>
      <c r="D4" s="92">
        <f t="shared" si="0"/>
        <v>0.36876000000000003</v>
      </c>
      <c r="J4" s="138"/>
    </row>
    <row r="5" spans="1:10" ht="13.5" thickBot="1">
      <c r="A5" s="88" t="s">
        <v>36</v>
      </c>
      <c r="B5" s="92">
        <v>7.000000000000001E-05</v>
      </c>
      <c r="C5" s="142">
        <v>0</v>
      </c>
      <c r="D5" s="92">
        <f t="shared" si="0"/>
        <v>7.000000000000001E-05</v>
      </c>
      <c r="J5" s="138"/>
    </row>
    <row r="6" spans="1:10" ht="13.5" thickBot="1">
      <c r="A6" s="88" t="s">
        <v>185</v>
      </c>
      <c r="B6" s="92">
        <v>0.17717</v>
      </c>
      <c r="C6" s="142">
        <v>0</v>
      </c>
      <c r="D6" s="92">
        <f t="shared" si="0"/>
        <v>0.17717</v>
      </c>
      <c r="J6" s="138"/>
    </row>
    <row r="7" spans="1:10" ht="13.5" thickBot="1">
      <c r="A7" s="89" t="s">
        <v>101</v>
      </c>
      <c r="B7" s="92">
        <v>0.00091</v>
      </c>
      <c r="C7" s="141">
        <v>0.2857</v>
      </c>
      <c r="D7" s="92">
        <f t="shared" si="0"/>
        <v>0.28661000000000003</v>
      </c>
      <c r="J7" s="138"/>
    </row>
    <row r="8" spans="1:10" ht="13.5" thickBot="1">
      <c r="A8" s="88" t="s">
        <v>31</v>
      </c>
      <c r="B8" s="92">
        <v>0.60816</v>
      </c>
      <c r="C8" s="142">
        <v>0</v>
      </c>
      <c r="D8" s="92">
        <f t="shared" si="0"/>
        <v>0.60816</v>
      </c>
      <c r="J8" s="138"/>
    </row>
    <row r="9" spans="1:10" ht="13.5" thickBot="1">
      <c r="A9" s="88" t="s">
        <v>69</v>
      </c>
      <c r="B9" s="92">
        <v>0.04234999999999999</v>
      </c>
      <c r="C9" s="142">
        <v>0</v>
      </c>
      <c r="D9" s="92">
        <f t="shared" si="0"/>
        <v>0.04234999999999999</v>
      </c>
      <c r="J9" s="138"/>
    </row>
    <row r="10" spans="1:10" ht="13.5" thickBot="1">
      <c r="A10" s="88" t="s">
        <v>192</v>
      </c>
      <c r="B10" s="92">
        <v>0.007209999999999999</v>
      </c>
      <c r="C10" s="142">
        <v>0</v>
      </c>
      <c r="D10" s="92">
        <f t="shared" si="0"/>
        <v>0.007209999999999999</v>
      </c>
      <c r="J10" s="138"/>
    </row>
    <row r="11" spans="1:10" ht="13.5" thickBot="1">
      <c r="A11" s="88" t="s">
        <v>219</v>
      </c>
      <c r="B11" s="92">
        <v>0.43162000000000006</v>
      </c>
      <c r="C11" s="142">
        <v>0</v>
      </c>
      <c r="D11" s="92">
        <f t="shared" si="0"/>
        <v>0.43162000000000006</v>
      </c>
      <c r="J11" s="138"/>
    </row>
    <row r="12" spans="1:10" ht="13.5" thickBot="1">
      <c r="A12" s="88" t="s">
        <v>23</v>
      </c>
      <c r="B12" s="92">
        <v>0.39984000000000003</v>
      </c>
      <c r="C12" s="141">
        <v>1.3702</v>
      </c>
      <c r="D12" s="92">
        <f t="shared" si="0"/>
        <v>1.77004</v>
      </c>
      <c r="J12" s="138"/>
    </row>
    <row r="13" spans="1:10" ht="13.5" thickBot="1">
      <c r="A13" s="89" t="s">
        <v>63</v>
      </c>
      <c r="B13" s="92">
        <v>0.21028</v>
      </c>
      <c r="C13" s="142">
        <v>0</v>
      </c>
      <c r="D13" s="92">
        <f t="shared" si="0"/>
        <v>0.21028</v>
      </c>
      <c r="J13" s="138"/>
    </row>
    <row r="14" spans="1:10" ht="13.5" thickBot="1">
      <c r="A14" s="89" t="s">
        <v>165</v>
      </c>
      <c r="B14" s="92">
        <v>6.064309999999999</v>
      </c>
      <c r="C14" s="141">
        <v>0.2857</v>
      </c>
      <c r="D14" s="92">
        <f t="shared" si="0"/>
        <v>6.350009999999999</v>
      </c>
      <c r="J14" s="138"/>
    </row>
    <row r="15" spans="1:10" ht="13.5" thickBot="1">
      <c r="A15" s="89" t="s">
        <v>32</v>
      </c>
      <c r="B15" s="92">
        <v>4.8528199999999995</v>
      </c>
      <c r="C15" s="142">
        <v>0</v>
      </c>
      <c r="D15" s="92">
        <f t="shared" si="0"/>
        <v>4.8528199999999995</v>
      </c>
      <c r="J15" s="138"/>
    </row>
    <row r="16" spans="1:10" ht="13.5" thickBot="1">
      <c r="A16" s="88" t="s">
        <v>72</v>
      </c>
      <c r="B16" s="92">
        <v>0.011200000000000002</v>
      </c>
      <c r="C16" s="141">
        <v>0.9999</v>
      </c>
      <c r="D16" s="92">
        <f t="shared" si="0"/>
        <v>1.0111</v>
      </c>
      <c r="J16" s="138"/>
    </row>
    <row r="17" spans="1:10" ht="13.5" thickBot="1">
      <c r="A17" s="88" t="s">
        <v>73</v>
      </c>
      <c r="B17" s="92">
        <v>0.12193999999999999</v>
      </c>
      <c r="C17" s="141">
        <v>0.2857</v>
      </c>
      <c r="D17" s="92">
        <f t="shared" si="0"/>
        <v>0.40764</v>
      </c>
      <c r="J17" s="138"/>
    </row>
    <row r="18" spans="1:10" ht="13.5" thickBot="1">
      <c r="A18" s="88" t="s">
        <v>102</v>
      </c>
      <c r="B18" s="92">
        <v>0.006790000000000001</v>
      </c>
      <c r="C18" s="140">
        <v>0.2857</v>
      </c>
      <c r="D18" s="92">
        <f t="shared" si="0"/>
        <v>0.29249</v>
      </c>
      <c r="J18" s="138"/>
    </row>
    <row r="19" spans="1:10" ht="13.5" thickBot="1">
      <c r="A19" s="88" t="s">
        <v>19</v>
      </c>
      <c r="B19" s="92">
        <v>0.14854</v>
      </c>
      <c r="C19" s="140">
        <v>0.656</v>
      </c>
      <c r="D19" s="92">
        <f t="shared" si="0"/>
        <v>0.80454</v>
      </c>
      <c r="J19" s="138"/>
    </row>
    <row r="20" spans="1:10" ht="13.5" thickBot="1">
      <c r="A20" s="88" t="s">
        <v>195</v>
      </c>
      <c r="B20" s="92">
        <v>0.6335000000000001</v>
      </c>
      <c r="C20" s="141">
        <v>0.2857</v>
      </c>
      <c r="D20" s="92">
        <f t="shared" si="0"/>
        <v>0.9192</v>
      </c>
      <c r="J20" s="138"/>
    </row>
    <row r="21" spans="1:10" ht="13.5" thickBot="1">
      <c r="A21" s="88" t="s">
        <v>196</v>
      </c>
      <c r="B21" s="92">
        <v>0.21819</v>
      </c>
      <c r="C21" s="142">
        <v>0</v>
      </c>
      <c r="D21" s="92">
        <f t="shared" si="0"/>
        <v>0.21819</v>
      </c>
      <c r="J21" s="138"/>
    </row>
    <row r="22" spans="1:10" ht="13.5" thickBot="1">
      <c r="A22" s="88" t="s">
        <v>153</v>
      </c>
      <c r="B22" s="92">
        <v>0.8005199999999999</v>
      </c>
      <c r="C22" s="141">
        <v>1.3702</v>
      </c>
      <c r="D22" s="92">
        <f t="shared" si="0"/>
        <v>2.17072</v>
      </c>
      <c r="J22" s="138"/>
    </row>
    <row r="23" spans="1:10" ht="13.5" thickBot="1">
      <c r="A23" s="88" t="s">
        <v>105</v>
      </c>
      <c r="B23" s="92">
        <v>0.10297</v>
      </c>
      <c r="C23" s="142">
        <v>0</v>
      </c>
      <c r="D23" s="92">
        <f t="shared" si="0"/>
        <v>0.10297</v>
      </c>
      <c r="J23" s="138"/>
    </row>
    <row r="24" spans="1:10" ht="13.5" thickBot="1">
      <c r="A24" s="88" t="s">
        <v>11</v>
      </c>
      <c r="B24" s="92">
        <v>1.06673</v>
      </c>
      <c r="C24" s="142">
        <v>0</v>
      </c>
      <c r="D24" s="92">
        <f t="shared" si="0"/>
        <v>1.06673</v>
      </c>
      <c r="J24" s="138"/>
    </row>
    <row r="25" spans="1:10" ht="13.5" thickBot="1">
      <c r="A25" s="89" t="s">
        <v>30</v>
      </c>
      <c r="B25" s="92">
        <v>0.9786</v>
      </c>
      <c r="C25" s="140">
        <v>0.9999</v>
      </c>
      <c r="D25" s="92">
        <f t="shared" si="0"/>
        <v>1.9785</v>
      </c>
      <c r="J25" s="138"/>
    </row>
    <row r="26" spans="1:10" ht="13.5" thickBot="1">
      <c r="A26" s="88" t="s">
        <v>35</v>
      </c>
      <c r="B26" s="92">
        <v>3.04899</v>
      </c>
      <c r="C26" s="140">
        <v>1.3702</v>
      </c>
      <c r="D26" s="92">
        <f t="shared" si="0"/>
        <v>4.41919</v>
      </c>
      <c r="J26" s="138"/>
    </row>
    <row r="27" spans="1:10" ht="13.5" thickBot="1">
      <c r="A27" s="88" t="s">
        <v>8</v>
      </c>
      <c r="B27" s="92">
        <v>0.054459999999999995</v>
      </c>
      <c r="C27" s="142">
        <v>0</v>
      </c>
      <c r="D27" s="92">
        <f t="shared" si="0"/>
        <v>0.054459999999999995</v>
      </c>
      <c r="J27" s="138"/>
    </row>
    <row r="28" spans="1:10" ht="13.5" thickBot="1">
      <c r="A28" s="88" t="s">
        <v>181</v>
      </c>
      <c r="B28" s="92">
        <v>0.38801</v>
      </c>
      <c r="C28" s="142">
        <v>0</v>
      </c>
      <c r="D28" s="92">
        <f t="shared" si="0"/>
        <v>0.38801</v>
      </c>
      <c r="J28" s="138"/>
    </row>
    <row r="29" spans="1:10" ht="13.5" thickBot="1">
      <c r="A29" s="88" t="s">
        <v>77</v>
      </c>
      <c r="B29" s="92">
        <v>1.06701</v>
      </c>
      <c r="C29" s="140">
        <v>0.656</v>
      </c>
      <c r="D29" s="92">
        <f t="shared" si="0"/>
        <v>1.72301</v>
      </c>
      <c r="J29" s="138"/>
    </row>
    <row r="30" spans="1:10" ht="13.5" thickBot="1">
      <c r="A30" s="88" t="s">
        <v>79</v>
      </c>
      <c r="B30" s="92">
        <v>0.017009999999999997</v>
      </c>
      <c r="C30" s="140">
        <v>0.656</v>
      </c>
      <c r="D30" s="92">
        <f t="shared" si="0"/>
        <v>0.67301</v>
      </c>
      <c r="J30" s="138"/>
    </row>
    <row r="31" spans="1:10" ht="13.5" thickBot="1">
      <c r="A31" s="88" t="s">
        <v>81</v>
      </c>
      <c r="B31" s="92">
        <v>0.11452</v>
      </c>
      <c r="C31" s="140">
        <v>0.3703</v>
      </c>
      <c r="D31" s="92">
        <f t="shared" si="0"/>
        <v>0.48482000000000003</v>
      </c>
      <c r="J31" s="138"/>
    </row>
    <row r="32" spans="1:10" ht="13.5" thickBot="1">
      <c r="A32" s="88" t="s">
        <v>12</v>
      </c>
      <c r="B32" s="92">
        <v>2.46785</v>
      </c>
      <c r="C32" s="142">
        <v>0</v>
      </c>
      <c r="D32" s="92">
        <f t="shared" si="0"/>
        <v>2.46785</v>
      </c>
      <c r="J32" s="138"/>
    </row>
    <row r="33" spans="1:10" ht="13.5" thickBot="1">
      <c r="A33" s="88" t="s">
        <v>182</v>
      </c>
      <c r="B33" s="92">
        <v>0.42546</v>
      </c>
      <c r="C33" s="142">
        <v>0</v>
      </c>
      <c r="D33" s="92">
        <f t="shared" si="0"/>
        <v>0.42546</v>
      </c>
      <c r="J33" s="138"/>
    </row>
    <row r="34" spans="1:10" ht="13.5" thickBot="1">
      <c r="A34" s="88" t="s">
        <v>147</v>
      </c>
      <c r="B34" s="92">
        <v>0.33285</v>
      </c>
      <c r="C34" s="141">
        <v>0.656</v>
      </c>
      <c r="D34" s="92">
        <f t="shared" si="0"/>
        <v>0.98885</v>
      </c>
      <c r="J34" s="138"/>
    </row>
    <row r="35" spans="1:10" ht="13.5" thickBot="1">
      <c r="A35" s="88" t="s">
        <v>299</v>
      </c>
      <c r="B35" s="92"/>
      <c r="C35" s="141">
        <v>1.3702</v>
      </c>
      <c r="D35" s="92">
        <f t="shared" si="0"/>
        <v>1.3702</v>
      </c>
      <c r="J35" s="138"/>
    </row>
    <row r="36" spans="1:10" ht="13.5" thickBot="1">
      <c r="A36" s="88" t="s">
        <v>13</v>
      </c>
      <c r="B36" s="92">
        <v>0.25704</v>
      </c>
      <c r="C36" s="142">
        <v>0</v>
      </c>
      <c r="D36" s="92">
        <f t="shared" si="0"/>
        <v>0.25704</v>
      </c>
      <c r="J36" s="138"/>
    </row>
    <row r="37" spans="1:10" ht="13.5" thickBot="1">
      <c r="A37" s="88" t="s">
        <v>200</v>
      </c>
      <c r="B37" s="92">
        <v>0.46452</v>
      </c>
      <c r="C37" s="142">
        <v>0</v>
      </c>
      <c r="D37" s="92">
        <f t="shared" si="0"/>
        <v>0.46452</v>
      </c>
      <c r="J37" s="138"/>
    </row>
    <row r="38" spans="1:10" ht="13.5" thickBot="1">
      <c r="A38" s="88" t="s">
        <v>85</v>
      </c>
      <c r="B38" s="92">
        <v>0.18073999999999998</v>
      </c>
      <c r="C38" s="141">
        <v>0.656</v>
      </c>
      <c r="D38" s="92">
        <f t="shared" si="0"/>
        <v>0.83674</v>
      </c>
      <c r="J38" s="138"/>
    </row>
    <row r="39" spans="1:10" ht="13.5" thickBot="1">
      <c r="A39" s="88" t="s">
        <v>21</v>
      </c>
      <c r="B39" s="92">
        <v>0.3899</v>
      </c>
      <c r="C39" s="142">
        <v>0</v>
      </c>
      <c r="D39" s="92">
        <f t="shared" si="0"/>
        <v>0.3899</v>
      </c>
      <c r="J39" s="138"/>
    </row>
    <row r="40" spans="1:10" ht="13.5" thickBot="1">
      <c r="A40" s="88" t="s">
        <v>24</v>
      </c>
      <c r="B40" s="92">
        <v>0.13804</v>
      </c>
      <c r="C40" s="141">
        <v>0.3703</v>
      </c>
      <c r="D40" s="92">
        <f t="shared" si="0"/>
        <v>0.50834</v>
      </c>
      <c r="J40" s="138"/>
    </row>
    <row r="41" spans="1:10" ht="13.5" thickBot="1">
      <c r="A41" s="88" t="s">
        <v>14</v>
      </c>
      <c r="B41" s="92">
        <v>1.6529800000000001</v>
      </c>
      <c r="C41" s="140">
        <v>1.3702</v>
      </c>
      <c r="D41" s="92">
        <f t="shared" si="0"/>
        <v>3.02318</v>
      </c>
      <c r="J41" s="138"/>
    </row>
    <row r="42" spans="1:4" ht="13.5" thickBot="1">
      <c r="A42" s="88" t="s">
        <v>44</v>
      </c>
      <c r="B42" s="92">
        <v>1.53454</v>
      </c>
      <c r="C42" s="140"/>
      <c r="D42" s="92">
        <f t="shared" si="0"/>
        <v>1.53454</v>
      </c>
    </row>
    <row r="43" spans="1:8" ht="13.5" thickBot="1">
      <c r="A43" s="88" t="s">
        <v>150</v>
      </c>
      <c r="B43" s="92">
        <v>7.35875</v>
      </c>
      <c r="C43" s="140">
        <v>0.656</v>
      </c>
      <c r="D43" s="92">
        <v>8.0183</v>
      </c>
      <c r="H43" s="98"/>
    </row>
    <row r="44" spans="1:4" ht="12.75">
      <c r="A44" s="88" t="s">
        <v>149</v>
      </c>
      <c r="B44" s="92">
        <v>0.45604999999999996</v>
      </c>
      <c r="C44" s="142">
        <v>0</v>
      </c>
      <c r="D44" s="92">
        <f t="shared" si="0"/>
        <v>0.45604999999999996</v>
      </c>
    </row>
    <row r="45" spans="1:4" ht="13.5" thickBot="1">
      <c r="A45" s="88" t="s">
        <v>223</v>
      </c>
      <c r="B45" s="92">
        <v>0.14559999999999998</v>
      </c>
      <c r="C45" s="140">
        <v>0.2857</v>
      </c>
      <c r="D45" s="92">
        <f t="shared" si="0"/>
        <v>0.4313</v>
      </c>
    </row>
    <row r="46" spans="1:4" ht="13.5" thickBot="1">
      <c r="A46" s="88" t="s">
        <v>87</v>
      </c>
      <c r="B46" s="92">
        <v>0.09107</v>
      </c>
      <c r="C46" s="140">
        <v>0.656</v>
      </c>
      <c r="D46" s="92">
        <f t="shared" si="0"/>
        <v>0.74707</v>
      </c>
    </row>
    <row r="47" spans="1:4" ht="12.75">
      <c r="A47" s="88" t="s">
        <v>60</v>
      </c>
      <c r="B47" s="92">
        <v>0.03626</v>
      </c>
      <c r="C47" s="141">
        <v>1.3702</v>
      </c>
      <c r="D47" s="92">
        <f t="shared" si="0"/>
        <v>1.40646</v>
      </c>
    </row>
    <row r="48" spans="1:4" ht="12.75">
      <c r="A48" s="89" t="s">
        <v>53</v>
      </c>
      <c r="B48" s="92">
        <v>0.2765</v>
      </c>
      <c r="C48" s="142">
        <v>0</v>
      </c>
      <c r="D48" s="92">
        <f t="shared" si="0"/>
        <v>0.2765</v>
      </c>
    </row>
    <row r="49" spans="1:4" ht="12.75">
      <c r="A49" s="88" t="s">
        <v>15</v>
      </c>
      <c r="B49" s="92">
        <v>1.54413</v>
      </c>
      <c r="C49" s="141">
        <v>1.0845</v>
      </c>
      <c r="D49" s="92">
        <f t="shared" si="0"/>
        <v>2.6286300000000002</v>
      </c>
    </row>
    <row r="50" spans="1:4" ht="12.75">
      <c r="A50" s="88" t="s">
        <v>38</v>
      </c>
      <c r="B50" s="92">
        <v>4.11264</v>
      </c>
      <c r="C50" s="141">
        <v>0.656</v>
      </c>
      <c r="D50" s="92">
        <f t="shared" si="0"/>
        <v>4.7686399999999995</v>
      </c>
    </row>
    <row r="51" spans="1:4" ht="12.75">
      <c r="A51" s="88" t="s">
        <v>92</v>
      </c>
      <c r="B51" s="92">
        <v>0.0931</v>
      </c>
      <c r="C51" s="141">
        <v>0.3703</v>
      </c>
      <c r="D51" s="92">
        <f t="shared" si="0"/>
        <v>0.46340000000000003</v>
      </c>
    </row>
    <row r="52" spans="1:4" ht="12.75">
      <c r="A52" s="88" t="s">
        <v>300</v>
      </c>
      <c r="B52" s="92"/>
      <c r="C52" s="141">
        <v>0.2857</v>
      </c>
      <c r="D52" s="92">
        <f>SUM(B52:C52)</f>
        <v>0.2857</v>
      </c>
    </row>
    <row r="53" spans="1:4" ht="12.75">
      <c r="A53" s="88" t="s">
        <v>27</v>
      </c>
      <c r="B53" s="92">
        <v>0.11123000000000001</v>
      </c>
      <c r="C53" s="141">
        <v>0.2857</v>
      </c>
      <c r="D53" s="92">
        <f t="shared" si="0"/>
        <v>0.39693</v>
      </c>
    </row>
    <row r="54" spans="1:4" ht="12.75">
      <c r="A54" s="88" t="s">
        <v>28</v>
      </c>
      <c r="B54" s="92">
        <v>0.39102</v>
      </c>
      <c r="C54" s="141">
        <v>0.2857</v>
      </c>
      <c r="D54" s="92">
        <f t="shared" si="0"/>
        <v>0.67672</v>
      </c>
    </row>
    <row r="55" spans="1:4" ht="12.75">
      <c r="A55" s="88" t="s">
        <v>273</v>
      </c>
      <c r="B55" s="92">
        <v>1.16389</v>
      </c>
      <c r="C55" s="141">
        <v>1.3702</v>
      </c>
      <c r="D55" s="92">
        <f t="shared" si="0"/>
        <v>2.53409</v>
      </c>
    </row>
    <row r="56" spans="1:4" ht="12.75">
      <c r="A56" s="88" t="s">
        <v>281</v>
      </c>
      <c r="B56" s="92">
        <v>0.10374</v>
      </c>
      <c r="C56" s="141">
        <v>0.3703</v>
      </c>
      <c r="D56" s="92">
        <f t="shared" si="0"/>
        <v>0.47404</v>
      </c>
    </row>
    <row r="57" spans="1:4" ht="12.75">
      <c r="A57" s="88" t="s">
        <v>16</v>
      </c>
      <c r="B57" s="92">
        <v>1.75203</v>
      </c>
      <c r="C57" s="142">
        <v>0</v>
      </c>
      <c r="D57" s="92">
        <f t="shared" si="0"/>
        <v>1.75203</v>
      </c>
    </row>
    <row r="58" spans="1:4" ht="12.75">
      <c r="A58" s="88" t="s">
        <v>148</v>
      </c>
      <c r="B58" s="92">
        <v>0.0301</v>
      </c>
      <c r="C58" s="142">
        <v>0</v>
      </c>
      <c r="D58" s="92">
        <f t="shared" si="0"/>
        <v>0.0301</v>
      </c>
    </row>
    <row r="59" spans="1:4" ht="12.75">
      <c r="A59" s="88" t="s">
        <v>42</v>
      </c>
      <c r="B59" s="92">
        <v>4.28911</v>
      </c>
      <c r="C59" s="142">
        <v>0</v>
      </c>
      <c r="D59" s="92">
        <f t="shared" si="0"/>
        <v>4.28911</v>
      </c>
    </row>
    <row r="60" spans="1:4" ht="12.75">
      <c r="A60" s="88" t="s">
        <v>212</v>
      </c>
      <c r="B60" s="92">
        <v>0.24437</v>
      </c>
      <c r="C60" s="141">
        <v>0</v>
      </c>
      <c r="D60" s="92">
        <f t="shared" si="0"/>
        <v>0.24437</v>
      </c>
    </row>
    <row r="61" spans="1:4" ht="12.75">
      <c r="A61" s="88" t="s">
        <v>284</v>
      </c>
      <c r="B61" s="92">
        <v>0.16933</v>
      </c>
      <c r="C61" s="141">
        <v>0.2857</v>
      </c>
      <c r="D61" s="92">
        <f t="shared" si="0"/>
        <v>0.45503000000000005</v>
      </c>
    </row>
    <row r="62" spans="1:4" ht="12.75">
      <c r="A62" s="88" t="s">
        <v>301</v>
      </c>
      <c r="B62" s="92"/>
      <c r="C62" s="141">
        <v>0.3703</v>
      </c>
      <c r="D62" s="92">
        <f t="shared" si="0"/>
        <v>0.3703</v>
      </c>
    </row>
    <row r="63" spans="1:4" ht="12.75">
      <c r="A63" s="88" t="s">
        <v>211</v>
      </c>
      <c r="B63" s="92">
        <v>0.01477</v>
      </c>
      <c r="C63" s="141">
        <v>0.656</v>
      </c>
      <c r="D63" s="92">
        <f t="shared" si="0"/>
        <v>0.67077</v>
      </c>
    </row>
    <row r="64" spans="1:4" ht="12.75">
      <c r="A64" s="88" t="s">
        <v>210</v>
      </c>
      <c r="B64" s="92">
        <v>0.01645</v>
      </c>
      <c r="C64" s="141">
        <v>0.2857</v>
      </c>
      <c r="D64" s="92">
        <f t="shared" si="0"/>
        <v>0.30215000000000003</v>
      </c>
    </row>
    <row r="65" spans="1:4" ht="12.75">
      <c r="A65" s="88" t="s">
        <v>302</v>
      </c>
      <c r="B65" s="92"/>
      <c r="C65" s="141">
        <v>0.656</v>
      </c>
      <c r="D65" s="92">
        <f t="shared" si="0"/>
        <v>0.656</v>
      </c>
    </row>
    <row r="66" spans="1:4" ht="12.75">
      <c r="A66" s="88" t="s">
        <v>17</v>
      </c>
      <c r="B66" s="92">
        <v>1.1425400000000001</v>
      </c>
      <c r="C66" s="142">
        <v>0</v>
      </c>
      <c r="D66" s="92">
        <f t="shared" si="0"/>
        <v>1.1425400000000001</v>
      </c>
    </row>
    <row r="67" spans="1:4" ht="12.75">
      <c r="A67" s="88" t="s">
        <v>96</v>
      </c>
      <c r="B67" s="92">
        <v>0.00728</v>
      </c>
      <c r="C67" s="142">
        <v>0</v>
      </c>
      <c r="D67" s="92">
        <f t="shared" si="0"/>
        <v>0.00728</v>
      </c>
    </row>
    <row r="68" spans="1:4" ht="12.75">
      <c r="A68" s="88" t="s">
        <v>151</v>
      </c>
      <c r="B68" s="92">
        <v>0.21875</v>
      </c>
      <c r="C68" s="142">
        <v>0</v>
      </c>
      <c r="D68" s="92">
        <f t="shared" si="0"/>
        <v>0.21875</v>
      </c>
    </row>
    <row r="69" spans="1:4" ht="12.75">
      <c r="A69" s="88" t="s">
        <v>99</v>
      </c>
      <c r="B69" s="92">
        <v>0.9678200000000001</v>
      </c>
      <c r="C69" s="142">
        <v>0</v>
      </c>
      <c r="D69" s="92">
        <f t="shared" si="0"/>
        <v>0.9678200000000001</v>
      </c>
    </row>
    <row r="70" spans="1:4" ht="12.75">
      <c r="A70" s="88" t="s">
        <v>152</v>
      </c>
      <c r="B70" s="92">
        <v>6.299649999999999</v>
      </c>
      <c r="C70" s="141">
        <v>1.3702</v>
      </c>
      <c r="D70" s="92">
        <f t="shared" si="0"/>
        <v>7.6698499999999985</v>
      </c>
    </row>
    <row r="71" spans="1:4" ht="12.75">
      <c r="A71" s="89" t="s">
        <v>51</v>
      </c>
      <c r="B71" s="92">
        <v>0.60907</v>
      </c>
      <c r="C71" s="141">
        <v>1.3702</v>
      </c>
      <c r="D71" s="92">
        <f>SUM(B71:C71)</f>
        <v>1.97927</v>
      </c>
    </row>
    <row r="72" spans="1:4" ht="12.75">
      <c r="A72" s="88" t="s">
        <v>45</v>
      </c>
      <c r="B72" s="92">
        <v>0.09576000000000001</v>
      </c>
      <c r="C72" s="141">
        <v>0.9999</v>
      </c>
      <c r="D72" s="92">
        <f>SUM(B72:C72)</f>
        <v>1.09566</v>
      </c>
    </row>
    <row r="73" spans="1:4" ht="12.75">
      <c r="A73" s="88" t="s">
        <v>199</v>
      </c>
      <c r="B73" s="92">
        <v>0.59563</v>
      </c>
      <c r="C73" s="142"/>
      <c r="D73" s="92">
        <f>SUM(B73:C73)</f>
        <v>0.59563</v>
      </c>
    </row>
    <row r="74" spans="1:4" ht="12.75">
      <c r="A74" s="91" t="s">
        <v>112</v>
      </c>
      <c r="B74" s="92">
        <f>SUM(B3:B73)</f>
        <v>69.99999999999999</v>
      </c>
      <c r="C74" s="111">
        <f>SUM(C2:C73)</f>
        <v>29.99639999999999</v>
      </c>
      <c r="D74" s="90">
        <f>SUM(D2:D73)</f>
        <v>99.99995000000001</v>
      </c>
    </row>
    <row r="77" ht="12.75">
      <c r="C77" s="13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Pontes</dc:creator>
  <cp:keywords/>
  <dc:description/>
  <cp:lastModifiedBy>Elizabete Burkhardt</cp:lastModifiedBy>
  <cp:lastPrinted>2010-06-23T16:12:04Z</cp:lastPrinted>
  <dcterms:created xsi:type="dcterms:W3CDTF">2004-06-17T11:25:53Z</dcterms:created>
  <dcterms:modified xsi:type="dcterms:W3CDTF">2015-12-14T14:58:01Z</dcterms:modified>
  <cp:category/>
  <cp:version/>
  <cp:contentType/>
  <cp:contentStatus/>
</cp:coreProperties>
</file>